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rycí list- ZTI-1.NP učitelé" sheetId="1" state="visible" r:id="rId2"/>
    <sheet name="Rekapitulace- ZTI-1.NP učitelé" sheetId="2" state="visible" r:id="rId3"/>
    <sheet name="Položky- ZTI-1.NP učitelé" sheetId="3" state="visible" r:id="rId4"/>
  </sheets>
  <definedNames>
    <definedName function="false" hidden="false" localSheetId="0" name="_xlnm.Print_Area" vbProcedure="false">'Krycí list- ZTI-1.NP učitelé'!$A$1:$G$45</definedName>
    <definedName function="false" hidden="false" localSheetId="2" name="_xlnm.Print_Area" vbProcedure="false">'Položky- ZTI-1.NP učitelé'!$A$1:$G$116</definedName>
    <definedName function="false" hidden="false" localSheetId="2" name="_xlnm.Print_Titles" vbProcedure="false">'Položky- ZTI-1.NP učitelé'!$1:$6</definedName>
    <definedName function="false" hidden="false" localSheetId="1" name="_xlnm.Print_Area" vbProcedure="false">'Rekapitulace- ZTI-1.NP učitelé'!$A$1:$I$25</definedName>
    <definedName function="false" hidden="false" localSheetId="1" name="_xlnm.Print_Titles" vbProcedure="false">'Rekapitulace- ZTI-1.NP učitelé'!$1:$6</definedName>
    <definedName function="false" hidden="false" name="cisloobjektu" vbProcedure="false">'Krycí list- ZTI-1.NP učitelé'!$A$5</definedName>
    <definedName function="false" hidden="false" name="cislostavby" vbProcedure="false">'Krycí list- ZTI-1.NP učitelé'!$A$7</definedName>
    <definedName function="false" hidden="false" name="Datum" vbProcedure="false">'Krycí list- ZTI-1.NP učitelé'!$B$27</definedName>
    <definedName function="false" hidden="false" name="Dil" vbProcedure="false">'Rekapitulace- ZTI-1.NP učitelé'!$A$6</definedName>
    <definedName function="false" hidden="false" name="Dodavka" vbProcedure="false">'Rekapitulace- ZTI-1.NP učitelé'!$G$11</definedName>
    <definedName function="false" hidden="false" name="Dodavka0" vbProcedure="false">NA()</definedName>
    <definedName function="false" hidden="false" name="HSV" vbProcedure="false">'Rekapitulace- ZTI-1.NP učitelé'!$E$11</definedName>
    <definedName function="false" hidden="false" name="HSV0" vbProcedure="false">NA()</definedName>
    <definedName function="false" hidden="false" name="HZS" vbProcedure="false">'Rekapitulace- ZTI-1.NP učitelé'!$I$11</definedName>
    <definedName function="false" hidden="false" name="HZS0" vbProcedure="false">NA()</definedName>
    <definedName function="false" hidden="false" name="JKSO" vbProcedure="false">'Krycí list- ZTI-1.NP učitelé'!$G$2</definedName>
    <definedName function="false" hidden="false" name="MJ" vbProcedure="false">'Krycí list- ZTI-1.NP učitelé'!$G$5</definedName>
    <definedName function="false" hidden="false" name="Mont" vbProcedure="false">'Rekapitulace- ZTI-1.NP učitelé'!$H$11</definedName>
    <definedName function="false" hidden="false" name="Montaz0" vbProcedure="false">NA()</definedName>
    <definedName function="false" hidden="false" name="NazevDilu" vbProcedure="false">'Rekapitulace- ZTI-1.NP učitelé'!$B$6</definedName>
    <definedName function="false" hidden="false" name="nazevobjektu" vbProcedure="false">'Krycí list- ZTI-1.NP učitelé'!$C$5</definedName>
    <definedName function="false" hidden="false" name="nazevstavby" vbProcedure="false">'Krycí list- ZTI-1.NP učitelé'!$C$7</definedName>
    <definedName function="false" hidden="false" name="Objednatel" vbProcedure="false">'Krycí list- ZTI-1.NP učitelé'!$C$10</definedName>
    <definedName function="false" hidden="false" name="PocetMJ" vbProcedure="false">'Krycí list- ZTI-1.NP učitelé'!$G$6</definedName>
    <definedName function="false" hidden="false" name="Poznamka" vbProcedure="false">'Krycí list- ZTI-1.NP učitelé'!$B$37</definedName>
    <definedName function="false" hidden="false" name="Projektant" vbProcedure="false">'Krycí list- ZTI-1.NP učitelé'!$C$8</definedName>
    <definedName function="false" hidden="false" name="PSV" vbProcedure="false">'Rekapitulace- ZTI-1.NP učitelé'!$F$11</definedName>
    <definedName function="false" hidden="false" name="PSV0" vbProcedure="false">NA()</definedName>
    <definedName function="false" hidden="false" name="SazbaDPH1" vbProcedure="false">'Krycí list- ZTI-1.NP učitelé'!$C$30</definedName>
    <definedName function="false" hidden="false" name="SazbaDPH2" vbProcedure="false">'Krycí list- ZTI-1.NP učitelé'!$C$32</definedName>
    <definedName function="false" hidden="false" name="SloupecCC" vbProcedure="false">'Položky- ZTI-1.NP učitelé'!$G$6</definedName>
    <definedName function="false" hidden="false" name="SloupecCisloPol" vbProcedure="false">'Položky- ZTI-1.NP učitelé'!$B$6</definedName>
    <definedName function="false" hidden="false" name="SloupecJC" vbProcedure="false">'Položky- ZTI-1.NP učitelé'!$F$6</definedName>
    <definedName function="false" hidden="false" name="SloupecMJ" vbProcedure="false">'Položky- ZTI-1.NP učitelé'!$D$6</definedName>
    <definedName function="false" hidden="false" name="SloupecMnozstvi" vbProcedure="false">'Položky- ZTI-1.NP učitelé'!$E$6</definedName>
    <definedName function="false" hidden="false" name="SloupecNazPol" vbProcedure="false">'Položky- ZTI-1.NP učitelé'!$C$6</definedName>
    <definedName function="false" hidden="false" name="SloupecPC" vbProcedure="false">'Položky- ZTI-1.NP učitelé'!$A$6</definedName>
    <definedName function="false" hidden="false" name="Typ" vbProcedure="false">NA()</definedName>
    <definedName function="false" hidden="false" name="VRN" vbProcedure="false">'Rekapitulace- ZTI-1.NP učitelé'!$H$24</definedName>
    <definedName function="false" hidden="false" name="VRNKc" vbProcedure="false">NA()</definedName>
    <definedName function="false" hidden="false" name="VRNnazev" vbProcedure="false">NA()</definedName>
    <definedName function="false" hidden="false" name="VRNproc" vbProcedure="false">NA()</definedName>
    <definedName function="false" hidden="false" name="VRNzakl" vbProcedure="false">NA()</definedName>
    <definedName function="false" hidden="false" name="Zakazka" vbProcedure="false">'Krycí list- ZTI-1.NP učitelé'!$G$11</definedName>
    <definedName function="false" hidden="false" name="Zaklad22" vbProcedure="false">'Krycí list- ZTI-1.NP učitelé'!$F$32</definedName>
    <definedName function="false" hidden="false" name="Zaklad5" vbProcedure="false">'Krycí list- ZTI-1.NP učitelé'!$F$30</definedName>
    <definedName function="false" hidden="false" name="Zhotovitel" vbProcedure="false">'Krycí list- ZTI-1.NP učitelé'!$C$11:$E$11</definedName>
    <definedName function="false" hidden="false" localSheetId="0" name="_xlnm_Print_Area" vbProcedure="false">'Krycí list- ZTI-1.NP učitelé'!$A$1:$G$45</definedName>
    <definedName function="false" hidden="false" localSheetId="1" name="_xlnm_Print_Area" vbProcedure="false">'Rekapitulace- ZTI-1.NP učitelé'!$A$1:$I$25</definedName>
    <definedName function="false" hidden="false" localSheetId="1" name="_xlnm_Print_Titles" vbProcedure="false">'Rekapitulace- ZTI-1.NP učitelé'!$1:$6</definedName>
    <definedName function="false" hidden="false" localSheetId="2" name="solver_lin" vbProcedure="false">0</definedName>
    <definedName function="false" hidden="false" localSheetId="2" name="solver_num" vbProcedure="false">0</definedName>
    <definedName function="false" hidden="false" localSheetId="2" name="solver_opt" vbProcedure="false">NA()</definedName>
    <definedName function="false" hidden="false" localSheetId="2" name="solver_typ" vbProcedure="false">1</definedName>
    <definedName function="false" hidden="false" localSheetId="2" name="solver_val" vbProcedure="false">0</definedName>
    <definedName function="false" hidden="false" localSheetId="2" name="_xlnm_Print_Area" vbProcedure="false">'Položky- ZTI-1.NP učitelé'!$A$1:$G$116</definedName>
    <definedName function="false" hidden="false" localSheetId="2" name="_xlnm_Print_Titles" vbProcedure="false">'Položky- ZTI-1.NP učitelé'!$1:$6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<sst xmlns="http://schemas.openxmlformats.org/spreadsheetml/2006/main" count="450" uniqueCount="302">
  <si>
    <t xml:space="preserve">POLOŽKOVÝ ROZPOČET</t>
  </si>
  <si>
    <t xml:space="preserve">Rozpočet</t>
  </si>
  <si>
    <t xml:space="preserve">JKSO </t>
  </si>
  <si>
    <t xml:space="preserve">Objekt</t>
  </si>
  <si>
    <t xml:space="preserve">Název objektu</t>
  </si>
  <si>
    <t xml:space="preserve">SKP </t>
  </si>
  <si>
    <t xml:space="preserve">024</t>
  </si>
  <si>
    <t xml:space="preserve">SPŠS Kudelova</t>
  </si>
  <si>
    <t xml:space="preserve">Měrná jednotka</t>
  </si>
  <si>
    <t xml:space="preserve">Stavba</t>
  </si>
  <si>
    <t xml:space="preserve">Rekonstrukce hyg.prostor III. Etapa </t>
  </si>
  <si>
    <t xml:space="preserve">Počet jednotek</t>
  </si>
  <si>
    <t xml:space="preserve">999</t>
  </si>
  <si>
    <t xml:space="preserve">Ruzne</t>
  </si>
  <si>
    <t xml:space="preserve">Náklady na m.j.</t>
  </si>
  <si>
    <t xml:space="preserve">Projektant</t>
  </si>
  <si>
    <t xml:space="preserve">Typ rozpočtu</t>
  </si>
  <si>
    <t xml:space="preserve">Zpracovatel projektu</t>
  </si>
  <si>
    <t xml:space="preserve">Objednatel</t>
  </si>
  <si>
    <t xml:space="preserve">Dodavatel</t>
  </si>
  <si>
    <t xml:space="preserve">Zakázkové číslo </t>
  </si>
  <si>
    <t xml:space="preserve">Rozpočtoval</t>
  </si>
  <si>
    <t xml:space="preserve">Počet listů</t>
  </si>
  <si>
    <t xml:space="preserve">ROZPOČTOVÉ NÁKLADY</t>
  </si>
  <si>
    <t xml:space="preserve">Základní rozpočtové náklady</t>
  </si>
  <si>
    <t xml:space="preserve">Ostatní rozpočtové náklady</t>
  </si>
  <si>
    <t xml:space="preserve">HSV celkem</t>
  </si>
  <si>
    <t xml:space="preserve">Z</t>
  </si>
  <si>
    <t xml:space="preserve">PSV celkem</t>
  </si>
  <si>
    <t xml:space="preserve">R</t>
  </si>
  <si>
    <t xml:space="preserve">M práce celkem</t>
  </si>
  <si>
    <t xml:space="preserve">N</t>
  </si>
  <si>
    <t xml:space="preserve">M dodávky celkem</t>
  </si>
  <si>
    <t xml:space="preserve">ZRN celkem</t>
  </si>
  <si>
    <t xml:space="preserve">HZS</t>
  </si>
  <si>
    <t xml:space="preserve">ZRN+HZS</t>
  </si>
  <si>
    <t xml:space="preserve">Ostatní náklady neuvedené</t>
  </si>
  <si>
    <t xml:space="preserve">ZRN+ost.náklady+HZS</t>
  </si>
  <si>
    <t xml:space="preserve">Ostatní náklady celkem</t>
  </si>
  <si>
    <t xml:space="preserve">Vypracoval</t>
  </si>
  <si>
    <t xml:space="preserve">Za zhotovitele</t>
  </si>
  <si>
    <t xml:space="preserve">Za objednatele</t>
  </si>
  <si>
    <t xml:space="preserve">Jméno :</t>
  </si>
  <si>
    <t xml:space="preserve">Datum :</t>
  </si>
  <si>
    <t xml:space="preserve">Podpis :</t>
  </si>
  <si>
    <t xml:space="preserve">Podpis:</t>
  </si>
  <si>
    <t xml:space="preserve">Základ pro DPH</t>
  </si>
  <si>
    <t xml:space="preserve">%  </t>
  </si>
  <si>
    <t xml:space="preserve">DPH</t>
  </si>
  <si>
    <t xml:space="preserve">% </t>
  </si>
  <si>
    <t xml:space="preserve">CENA ZA OBJEKT CELKEM</t>
  </si>
  <si>
    <t xml:space="preserve">Poznámka :</t>
  </si>
  <si>
    <t xml:space="preserve"> </t>
  </si>
  <si>
    <t xml:space="preserve">Stavba :</t>
  </si>
  <si>
    <t xml:space="preserve">Rozpočet :</t>
  </si>
  <si>
    <t xml:space="preserve">Objekt :</t>
  </si>
  <si>
    <t xml:space="preserve">WC učitelé   1.NP</t>
  </si>
  <si>
    <t xml:space="preserve">REKAPITULACE  STAVEBNÍCH  DÍLŮ</t>
  </si>
  <si>
    <t xml:space="preserve">Stavební díl</t>
  </si>
  <si>
    <t xml:space="preserve">HSV</t>
  </si>
  <si>
    <t xml:space="preserve">PSV</t>
  </si>
  <si>
    <t xml:space="preserve">Dodávka</t>
  </si>
  <si>
    <t xml:space="preserve">Montáž</t>
  </si>
  <si>
    <t xml:space="preserve">CELKEM  OBJEKT</t>
  </si>
  <si>
    <t xml:space="preserve">VEDLEJŠÍ ROZPOČTOVÉ  NÁKLADY</t>
  </si>
  <si>
    <t xml:space="preserve">Název VRN</t>
  </si>
  <si>
    <t xml:space="preserve">Kč</t>
  </si>
  <si>
    <t xml:space="preserve">%</t>
  </si>
  <si>
    <t xml:space="preserve">Základna</t>
  </si>
  <si>
    <t xml:space="preserve">Ztížené výrobní podmínky</t>
  </si>
  <si>
    <t xml:space="preserve">Oborová přirážka</t>
  </si>
  <si>
    <t xml:space="preserve">Přesun stavebních kapacit</t>
  </si>
  <si>
    <t xml:space="preserve">Mimostaveništní doprava</t>
  </si>
  <si>
    <t xml:space="preserve">Zařízení staveniště</t>
  </si>
  <si>
    <t xml:space="preserve">Provoz investora</t>
  </si>
  <si>
    <t xml:space="preserve">Kompletační činnost (IČD)</t>
  </si>
  <si>
    <t xml:space="preserve">Rezerva rozpočtu</t>
  </si>
  <si>
    <t xml:space="preserve">CELKEM VRN</t>
  </si>
  <si>
    <t xml:space="preserve"> Slepý rozpočet </t>
  </si>
  <si>
    <t xml:space="preserve">Rozpočet: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</si>
  <si>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</si>
  <si>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</si>
  <si>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</si>
  <si>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</si>
  <si>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</si>
  <si>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</si>
  <si>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celkem (Kč)</t>
  </si>
  <si>
    <t xml:space="preserve">Díl:</t>
  </si>
  <si>
    <t xml:space="preserve">721</t>
  </si>
  <si>
    <t xml:space="preserve">Vnitřní kanalizace</t>
  </si>
  <si>
    <t xml:space="preserve">721140802R00</t>
  </si>
  <si>
    <t xml:space="preserve">Demontáž potrubí litinového DN 100 </t>
  </si>
  <si>
    <t xml:space="preserve">m</t>
  </si>
  <si>
    <t xml:space="preserve">721176103R00</t>
  </si>
  <si>
    <t xml:space="preserve">Potrubí HT připojovací DN 50 </t>
  </si>
  <si>
    <t xml:space="preserve">721176104R00</t>
  </si>
  <si>
    <t xml:space="preserve">Potrubí HT připojovací DN 75 </t>
  </si>
  <si>
    <t xml:space="preserve">721176105R00</t>
  </si>
  <si>
    <t xml:space="preserve">Potrubí HT připojovací DN 100 </t>
  </si>
  <si>
    <t xml:space="preserve">721176114R00</t>
  </si>
  <si>
    <t xml:space="preserve">Potrubí HT odpadní svislé DN 75 </t>
  </si>
  <si>
    <t xml:space="preserve">721176115R00</t>
  </si>
  <si>
    <t xml:space="preserve">Potrubí HT odpadní svislé DN 100 </t>
  </si>
  <si>
    <t xml:space="preserve">721176116R00</t>
  </si>
  <si>
    <t xml:space="preserve">Potrubí HT odpadní svislé DN 125 </t>
  </si>
  <si>
    <t xml:space="preserve">721176135R00</t>
  </si>
  <si>
    <t xml:space="preserve">Potrubí HT svodné (ležaté) zavěšené DN 100 </t>
  </si>
  <si>
    <t xml:space="preserve">892571111R00</t>
  </si>
  <si>
    <t xml:space="preserve">Zkouška těsnosti kanalizace DN do 200, vodou </t>
  </si>
  <si>
    <t xml:space="preserve">721-kpc10</t>
  </si>
  <si>
    <t xml:space="preserve">Spolupráce s jinou profesí </t>
  </si>
  <si>
    <t xml:space="preserve">hod</t>
  </si>
  <si>
    <t xml:space="preserve">721-kpc12</t>
  </si>
  <si>
    <t xml:space="preserve">HZS nezměřitelné práce </t>
  </si>
  <si>
    <t xml:space="preserve">721-pc01</t>
  </si>
  <si>
    <t xml:space="preserve">Napojení na stávající potrubí (práce a materiál) </t>
  </si>
  <si>
    <t xml:space="preserve">soubor</t>
  </si>
  <si>
    <t xml:space="preserve">721-pc14</t>
  </si>
  <si>
    <t xml:space="preserve">Zavěšení a ukotvení potrubí </t>
  </si>
  <si>
    <t xml:space="preserve">721-pc15-1</t>
  </si>
  <si>
    <t xml:space="preserve">Přechod HT - litina DN 100 </t>
  </si>
  <si>
    <t xml:space="preserve">721-pc15-2</t>
  </si>
  <si>
    <t xml:space="preserve">Přechod HT - litina DN 125 </t>
  </si>
  <si>
    <t xml:space="preserve">721-pc22</t>
  </si>
  <si>
    <t xml:space="preserve">D + M Dvířka 200 x 200 pozink </t>
  </si>
  <si>
    <t xml:space="preserve">kus</t>
  </si>
  <si>
    <t xml:space="preserve">722-pc02</t>
  </si>
  <si>
    <t xml:space="preserve">D + M Prozipožární manžeta </t>
  </si>
  <si>
    <t xml:space="preserve">286518ARH100</t>
  </si>
  <si>
    <t xml:space="preserve">Kus čisticí  HTRE DN 100</t>
  </si>
  <si>
    <t xml:space="preserve">286518ARH125</t>
  </si>
  <si>
    <t xml:space="preserve">Kus čisticí  HTRE DN 125</t>
  </si>
  <si>
    <t xml:space="preserve">286518ARH75</t>
  </si>
  <si>
    <t xml:space="preserve">Kus čisticí  HTRE DN 75</t>
  </si>
  <si>
    <t xml:space="preserve">55162171</t>
  </si>
  <si>
    <t xml:space="preserve">HL35 Souprava pro připoj umyv nebo bidetu</t>
  </si>
  <si>
    <t xml:space="preserve">55162328.A</t>
  </si>
  <si>
    <t xml:space="preserve">HL132 uzávěrka zápachová pro umyvadla</t>
  </si>
  <si>
    <t xml:space="preserve">55162357.A1</t>
  </si>
  <si>
    <t xml:space="preserve">HL200 - Trubka pro připojení WC  DN100</t>
  </si>
  <si>
    <t xml:space="preserve">55162439.A1</t>
  </si>
  <si>
    <t xml:space="preserve">HL430/50 uzávěrka zápachová pro pisoáry DN 50</t>
  </si>
  <si>
    <t xml:space="preserve">55162545.A</t>
  </si>
  <si>
    <t xml:space="preserve">HL900Nventil (hlavice) přivzdušňovací DN 50/75/100</t>
  </si>
  <si>
    <t xml:space="preserve">998721101R00</t>
  </si>
  <si>
    <t xml:space="preserve">Přesun hmot pro vnitřní kanalizaci, výšky do 6 m </t>
  </si>
  <si>
    <t xml:space="preserve">t</t>
  </si>
  <si>
    <t xml:space="preserve">Celkem za</t>
  </si>
  <si>
    <t xml:space="preserve">722</t>
  </si>
  <si>
    <t xml:space="preserve">Vnitřní vodovod</t>
  </si>
  <si>
    <t xml:space="preserve">722130803R00</t>
  </si>
  <si>
    <t xml:space="preserve">Demontáž potrubí ocelových závitových </t>
  </si>
  <si>
    <t xml:space="preserve">722172331R00</t>
  </si>
  <si>
    <t xml:space="preserve">Potrubí z PPR CT D 20/2,3 mm </t>
  </si>
  <si>
    <t xml:space="preserve">722172332R00</t>
  </si>
  <si>
    <t xml:space="preserve">Potrubí z PPR CT D 25/2,8 mm, </t>
  </si>
  <si>
    <t xml:space="preserve">722172333R00</t>
  </si>
  <si>
    <t xml:space="preserve">Potrubí z PPR CT D 32/3,6 mm </t>
  </si>
  <si>
    <t xml:space="preserve">722173602R00</t>
  </si>
  <si>
    <t xml:space="preserve">Potrubí PP-RCT- 3 vrtsvé DN 20x2,8 PN20 </t>
  </si>
  <si>
    <t xml:space="preserve">722173603R00</t>
  </si>
  <si>
    <t xml:space="preserve">Potrubí PP-RCT - 3 vrstvé DN 25x3,5, PN 20 </t>
  </si>
  <si>
    <t xml:space="preserve">722173604R00</t>
  </si>
  <si>
    <t xml:space="preserve">Potrubí PP-RCT - 3 vrstvé DN 32 x 4,4, PN 20 </t>
  </si>
  <si>
    <t xml:space="preserve">722181222RT7</t>
  </si>
  <si>
    <t xml:space="preserve">Izolace návleková MIRELON POLAR tl. stěny 9 mm vnitřní průměr 22 mm</t>
  </si>
  <si>
    <t xml:space="preserve">722181222RT8</t>
  </si>
  <si>
    <t xml:space="preserve">Izolace návleková MIRELON POLAR tl. stěny 9 mm vnitřní průměr 25 mm</t>
  </si>
  <si>
    <t xml:space="preserve">722181222RU2</t>
  </si>
  <si>
    <t xml:space="preserve">Izolace návleková MIRELON POLAR tl. stěny 9 mm vnitřní průměr 35 mm</t>
  </si>
  <si>
    <t xml:space="preserve">722181225RT7</t>
  </si>
  <si>
    <t xml:space="preserve">Izolace návleková MIRELON POLAR tl. stěny 25 mm vnitřní průměr 22 mm</t>
  </si>
  <si>
    <t xml:space="preserve">722181225RT8</t>
  </si>
  <si>
    <t xml:space="preserve">Izolace návleková MIRELON POLAR tl. stěny 25 mm vnitřní průměr 25 mm</t>
  </si>
  <si>
    <t xml:space="preserve">722181225RU2</t>
  </si>
  <si>
    <t xml:space="preserve">Izolace návleková MIRELON POLAR tl. stěny 25 mm vnitřní průměr 35 mm</t>
  </si>
  <si>
    <t xml:space="preserve">722190401R00</t>
  </si>
  <si>
    <t xml:space="preserve">Vyvedení a upevnění výpustek DN 15 </t>
  </si>
  <si>
    <t xml:space="preserve">722191112R00</t>
  </si>
  <si>
    <t xml:space="preserve">Hadice flexibilní k baterii,DN 15 x M10,délka 0,5m </t>
  </si>
  <si>
    <t xml:space="preserve">722239105R00</t>
  </si>
  <si>
    <t xml:space="preserve">Montáž vodovodních armatur </t>
  </si>
  <si>
    <t xml:space="preserve">722290215R00</t>
  </si>
  <si>
    <t xml:space="preserve">Zkouška tlaku potrubí </t>
  </si>
  <si>
    <t xml:space="preserve">722290234R00</t>
  </si>
  <si>
    <t xml:space="preserve">Proplach a dezinfekce vodovod.potrubí </t>
  </si>
  <si>
    <t xml:space="preserve">725810402R00</t>
  </si>
  <si>
    <t xml:space="preserve">Ventil rohový bez přípoj. trubičky Rohový ventil, 3/8"-1/2",</t>
  </si>
  <si>
    <t xml:space="preserve">734419111R00</t>
  </si>
  <si>
    <t xml:space="preserve">Montáž teploměru s pouzdrem nebo stonkem a jímkou </t>
  </si>
  <si>
    <t xml:space="preserve">734421130R00</t>
  </si>
  <si>
    <t xml:space="preserve">Tlakoměr deformační č. 03313, D 160 kruhový rozsah 0-600kPa s příslušenstvím</t>
  </si>
  <si>
    <t xml:space="preserve">722-pc01</t>
  </si>
  <si>
    <t xml:space="preserve">Propojení dosavadního potrubí (práce a materiál) </t>
  </si>
  <si>
    <t xml:space="preserve">722-pc10</t>
  </si>
  <si>
    <t xml:space="preserve">Vyregulování systému </t>
  </si>
  <si>
    <t xml:space="preserve">722-pc11</t>
  </si>
  <si>
    <t xml:space="preserve">722-pc12</t>
  </si>
  <si>
    <t xml:space="preserve">722-pc13</t>
  </si>
  <si>
    <t xml:space="preserve">D + M Tmel protipožární </t>
  </si>
  <si>
    <t xml:space="preserve">722-pc14</t>
  </si>
  <si>
    <t xml:space="preserve">722-pc22</t>
  </si>
  <si>
    <t xml:space="preserve">28654182.A</t>
  </si>
  <si>
    <t xml:space="preserve">Žlab nosný pozinkovaný</t>
  </si>
  <si>
    <t xml:space="preserve">38833200-1</t>
  </si>
  <si>
    <t xml:space="preserve">Teploměr s pevným stonkem a jímkou rozsah do 120 oC DTR, délka stonku 160 mm</t>
  </si>
  <si>
    <t xml:space="preserve">42211646</t>
  </si>
  <si>
    <t xml:space="preserve">Ventil zpětný ZV DN 20</t>
  </si>
  <si>
    <t xml:space="preserve">42211686</t>
  </si>
  <si>
    <t xml:space="preserve">Ventil zpětný ZV DN 25</t>
  </si>
  <si>
    <t xml:space="preserve">42250750</t>
  </si>
  <si>
    <t xml:space="preserve">Ventil pojistný   DN 15</t>
  </si>
  <si>
    <t xml:space="preserve">42262101-20</t>
  </si>
  <si>
    <t xml:space="preserve">Filtr PN16  DN 20</t>
  </si>
  <si>
    <t xml:space="preserve">551100073</t>
  </si>
  <si>
    <t xml:space="preserve">Kohout kulový voda 3/4" páčka - KK20</t>
  </si>
  <si>
    <t xml:space="preserve">551100161</t>
  </si>
  <si>
    <t xml:space="preserve">Kohout kulový vypouštěcí 1/2" - VKK15</t>
  </si>
  <si>
    <t xml:space="preserve">55111352</t>
  </si>
  <si>
    <t xml:space="preserve">Kohout kulový s odvodněním 1" KKV25</t>
  </si>
  <si>
    <t xml:space="preserve">998722101R00</t>
  </si>
  <si>
    <t xml:space="preserve">Přesun hmot pro vnitřní vodovod, výšky do 6 m </t>
  </si>
  <si>
    <t xml:space="preserve">725</t>
  </si>
  <si>
    <t xml:space="preserve">Zařizovací předměty</t>
  </si>
  <si>
    <t xml:space="preserve">725119306R00</t>
  </si>
  <si>
    <t xml:space="preserve">Montáž klozetu závěsného </t>
  </si>
  <si>
    <t xml:space="preserve">725119305R00</t>
  </si>
  <si>
    <t xml:space="preserve">Montáž výlevky závěsné </t>
  </si>
  <si>
    <t xml:space="preserve">725139102R00</t>
  </si>
  <si>
    <t xml:space="preserve">Montáž pisoáru </t>
  </si>
  <si>
    <t xml:space="preserve">725219401R00</t>
  </si>
  <si>
    <t xml:space="preserve">Montáž umyvadel </t>
  </si>
  <si>
    <t xml:space="preserve">725239103R00</t>
  </si>
  <si>
    <t xml:space="preserve">Montáž bidetu závěsného </t>
  </si>
  <si>
    <t xml:space="preserve">725539102R00</t>
  </si>
  <si>
    <t xml:space="preserve">Montáž elektr.ohřívačů, ostatní typy  80 l </t>
  </si>
  <si>
    <t xml:space="preserve">725829301R00</t>
  </si>
  <si>
    <t xml:space="preserve">Montáž baterie umyv.a dřezové stojánkové </t>
  </si>
  <si>
    <t xml:space="preserve">725869213R00</t>
  </si>
  <si>
    <t xml:space="preserve">Montáž sifonů </t>
  </si>
  <si>
    <t xml:space="preserve">725000011R00</t>
  </si>
  <si>
    <t xml:space="preserve">Sestava pro napojení pisoárů - DN 25 </t>
  </si>
  <si>
    <t xml:space="preserve">54132235</t>
  </si>
  <si>
    <t xml:space="preserve">Ohřívač vody elektrický AEG EWH UNI 80 l</t>
  </si>
  <si>
    <t xml:space="preserve">55145000-2</t>
  </si>
  <si>
    <t xml:space="preserve">Baterie umyvadlová stojánková páková</t>
  </si>
  <si>
    <t xml:space="preserve">55145000-X3</t>
  </si>
  <si>
    <t xml:space="preserve">Baterie dřezová  nástěnná s prodlouženým ramínkem</t>
  </si>
  <si>
    <t xml:space="preserve">55145000-X4</t>
  </si>
  <si>
    <t xml:space="preserve">Baterie bidetová stojánková</t>
  </si>
  <si>
    <t xml:space="preserve">55147017A</t>
  </si>
  <si>
    <t xml:space="preserve">D + M Závěsný systém pro WC</t>
  </si>
  <si>
    <t xml:space="preserve">55147017D</t>
  </si>
  <si>
    <t xml:space="preserve">D + M Závěsný systém pro urinál</t>
  </si>
  <si>
    <t xml:space="preserve">55147017B</t>
  </si>
  <si>
    <t xml:space="preserve">D + M Závěsný systém pro výlevku</t>
  </si>
  <si>
    <t xml:space="preserve">55147017E</t>
  </si>
  <si>
    <t xml:space="preserve">D + M Závěsný systém pro bidet</t>
  </si>
  <si>
    <t xml:space="preserve">55147040</t>
  </si>
  <si>
    <t xml:space="preserve">Odsávací urinál antivandal s radarovým senzorem JIKA GOLEM 843070, včetně sifonu</t>
  </si>
  <si>
    <t xml:space="preserve">55147040-1</t>
  </si>
  <si>
    <t xml:space="preserve">Urinálová stěna JIKA</t>
  </si>
  <si>
    <t xml:space="preserve">55162349</t>
  </si>
  <si>
    <t xml:space="preserve">Sifon DN40x5/4" - chrom</t>
  </si>
  <si>
    <t xml:space="preserve">55162349-1</t>
  </si>
  <si>
    <t xml:space="preserve">Sifon bidetový DN40x5/4" - chrom</t>
  </si>
  <si>
    <t xml:space="preserve">551674064</t>
  </si>
  <si>
    <t xml:space="preserve">Sedátko klozetové s poklopem bílé a antibakteriální úpravou</t>
  </si>
  <si>
    <t xml:space="preserve">551674098</t>
  </si>
  <si>
    <t xml:space="preserve">Splachovací tlačítko PL3 DUAL FLUSH, BARVA bílá</t>
  </si>
  <si>
    <t xml:space="preserve">64213620-2</t>
  </si>
  <si>
    <t xml:space="preserve">Umyvadlo nábytkové</t>
  </si>
  <si>
    <t xml:space="preserve">64240058-1</t>
  </si>
  <si>
    <t xml:space="preserve">Výlevka závěsná JIKA MIRA</t>
  </si>
  <si>
    <t xml:space="preserve">64240058-2</t>
  </si>
  <si>
    <t xml:space="preserve">WC s hlubokým splachováním</t>
  </si>
  <si>
    <t xml:space="preserve">64240419</t>
  </si>
  <si>
    <t xml:space="preserve">Bidet závěsný Jika</t>
  </si>
  <si>
    <t xml:space="preserve">55396228.X02</t>
  </si>
  <si>
    <t xml:space="preserve">D + M Vysoušeč rukou </t>
  </si>
  <si>
    <t xml:space="preserve">55396228.X03</t>
  </si>
  <si>
    <t xml:space="preserve">D + M Zásobník na toaletní papír nerez - 2 roličky </t>
  </si>
  <si>
    <t xml:space="preserve">55396228.X06</t>
  </si>
  <si>
    <t xml:space="preserve">D + M dávkovač tekutého mýdla 0,8 l, </t>
  </si>
  <si>
    <t xml:space="preserve">55396228.X07</t>
  </si>
  <si>
    <t xml:space="preserve">D + M Zásobník na papírové ručníky nerez </t>
  </si>
  <si>
    <t xml:space="preserve">55396228.X08</t>
  </si>
  <si>
    <t xml:space="preserve">D + M Koš odpadkový a na papírové ručníky nerez </t>
  </si>
  <si>
    <t xml:space="preserve">998725103R00</t>
  </si>
  <si>
    <t xml:space="preserve">Přesun hmot pro zařizovací předměty, výšky do 24 m </t>
  </si>
  <si>
    <t xml:space="preserve">D96</t>
  </si>
  <si>
    <t xml:space="preserve">Přesuny suti a vybouraných hmot</t>
  </si>
  <si>
    <t xml:space="preserve">D96-PC1</t>
  </si>
  <si>
    <t xml:space="preserve">Skládkovné </t>
  </si>
  <si>
    <t xml:space="preserve">979081111R00</t>
  </si>
  <si>
    <t xml:space="preserve">Odvoz suti a vybour. hmot na skládku do 5 km vč. poplatku za skládku</t>
  </si>
  <si>
    <t xml:space="preserve">979081121R00</t>
  </si>
  <si>
    <t xml:space="preserve">Příplatek k odvozu za každý další 1 km </t>
  </si>
  <si>
    <t xml:space="preserve">979082111R00</t>
  </si>
  <si>
    <t xml:space="preserve">Vnitrostaveništní doprava suti do 10 m </t>
  </si>
  <si>
    <t xml:space="preserve">979082121R00</t>
  </si>
  <si>
    <t xml:space="preserve">Příplatek k vnitrost. dopravě suti za dalších 5 m 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</si>
</sst>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General"/>
    <numFmt numFmtId="166" formatCode="@"/>
    <numFmt numFmtId="167" formatCode="#,##0"/>
    <numFmt numFmtId="168" formatCode="dd/mm/yy"/>
    <numFmt numFmtId="169" formatCode="0.0"/>
    <numFmt numFmtId="170" formatCode="#,##0&quot; Kč&quot;"/>
    <numFmt numFmtId="171" formatCode="#,##0.00"/>
  </numFmts>
  <fonts count="24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0"/>
      <charset val="1"/>
    </font>
    <font>
      <b val="true"/>
      <sz val="14"/>
      <name val="Arial"/>
      <family val="2"/>
      <charset val="238"/>
    </font>
    <font>
      <b val="true"/>
      <sz val="10"/>
      <name val="Arial"/>
      <family val="2"/>
      <charset val="238"/>
    </font>
    <font>
      <sz val="9"/>
      <name val="Arial"/>
      <family val="2"/>
      <charset val="238"/>
    </font>
    <font>
      <b val="true"/>
      <sz val="9"/>
      <name val="Arial"/>
      <family val="2"/>
      <charset val="238"/>
    </font>
    <font>
      <sz val="10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2"/>
      <name val="Arial CE"/>
      <family val="2"/>
      <charset val="238"/>
    </font>
    <font>
      <sz val="8"/>
      <name val="Arial CE"/>
      <family val="2"/>
      <charset val="238"/>
    </font>
    <font>
      <b val="true"/>
      <sz val="10"/>
      <name val="Arial CE"/>
      <family val="2"/>
      <charset val="238"/>
    </font>
    <font>
      <sz val="9"/>
      <name val="Arial CE"/>
      <family val="2"/>
      <charset val="238"/>
    </font>
    <font>
      <b val="true"/>
      <u val="single"/>
      <sz val="12"/>
      <name val="Arial"/>
      <family val="2"/>
      <charset val="238"/>
    </font>
    <font>
      <b val="true"/>
      <u val="single"/>
      <sz val="10"/>
      <name val="Arial"/>
      <family val="2"/>
      <charset val="238"/>
    </font>
    <font>
      <u val="single"/>
      <sz val="10"/>
      <name val="Arial"/>
      <family val="2"/>
      <charset val="238"/>
    </font>
    <font>
      <sz val="10"/>
      <color rgb="FFFFFFFF"/>
      <name val="Arial CE"/>
      <family val="2"/>
      <charset val="238"/>
    </font>
    <font>
      <sz val="8"/>
      <name val="Arial"/>
      <family val="2"/>
      <charset val="238"/>
    </font>
    <font>
      <sz val="10"/>
      <color rgb="FFFFFFFF"/>
      <name val="Arial CE"/>
      <family val="0"/>
      <charset val="1"/>
    </font>
    <font>
      <b val="true"/>
      <i val="true"/>
      <sz val="10"/>
      <name val="Arial"/>
      <family val="2"/>
      <charset val="238"/>
    </font>
    <font>
      <i val="true"/>
      <sz val="8"/>
      <name val="Arial CE"/>
      <family val="2"/>
      <charset val="238"/>
    </font>
    <font>
      <i val="true"/>
      <sz val="9"/>
      <name val="Arial CE"/>
      <family val="0"/>
      <charset val="1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56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double"/>
      <right style="thin"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 style="thin"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 style="thin"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 style="thin"/>
      <right style="double"/>
      <top/>
      <bottom style="double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7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6" fillId="2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2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2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2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4" xfId="0" applyFont="true" applyBorder="true" applyAlignment="true" applyProtection="false">
      <alignment horizontal="general" vertical="bottom" textRotation="0" wrapText="false" indent="0" shrinkToFit="true"/>
      <protection locked="true" hidden="false"/>
    </xf>
    <xf numFmtId="164" fontId="9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7" xfId="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7" fontId="9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9" fillId="0" borderId="4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9" fillId="0" borderId="11" xfId="0" applyFont="true" applyBorder="true" applyAlignment="true" applyProtection="false">
      <alignment horizontal="right" vertical="bottom" textRotation="0" wrapText="false" indent="6" shrinkToFit="false"/>
      <protection locked="true" hidden="false"/>
    </xf>
    <xf numFmtId="164" fontId="9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9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2" borderId="28" xfId="0" applyFont="true" applyBorder="true" applyAlignment="true" applyProtection="false">
      <alignment horizontal="right" vertical="bottom" textRotation="0" wrapText="false" indent="6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4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4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4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0" borderId="4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47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2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4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4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5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5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5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5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8" fillId="2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8" fillId="2" borderId="3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9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9" fillId="0" borderId="3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9" fillId="0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9" fillId="0" borderId="1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9" fillId="2" borderId="5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9" fillId="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9" fillId="2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5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4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9" fillId="0" borderId="4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4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4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47" xfId="2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7" fillId="2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51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55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9" fillId="0" borderId="55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9" fillId="0" borderId="55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9" fillId="0" borderId="55" xfId="2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71" fontId="19" fillId="0" borderId="5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9" fillId="0" borderId="5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21" fillId="2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21" fillId="2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9" fillId="2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9" fillId="2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6" fillId="2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3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23" fillId="0" borderId="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23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_POL.XLS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E55"/>
  <sheetViews>
    <sheetView showFormulas="false" showGridLines="true" showRowColHeaders="true" showZeros="false" rightToLeft="false" tabSelected="true" showOutlineSymbols="true" defaultGridColor="true" view="normal" topLeftCell="A1" colorId="64" zoomScale="95" zoomScaleNormal="95" zoomScalePageLayoutView="100" workbookViewId="0">
      <selection pane="topLeft" activeCell="A11" activeCellId="0" sqref="A11"/>
    </sheetView>
  </sheetViews>
  <sheetFormatPr defaultColWidth="8.6953125" defaultRowHeight="12.75" zeroHeight="false" outlineLevelRow="0" outlineLevelCol="0"/>
  <cols>
    <col collapsed="false" customWidth="true" hidden="false" outlineLevel="0" max="1" min="1" style="0" width="1.96"/>
    <col collapsed="false" customWidth="true" hidden="false" outlineLevel="0" max="2" min="2" style="0" width="14.96"/>
    <col collapsed="false" customWidth="true" hidden="false" outlineLevel="0" max="3" min="3" style="0" width="15.83"/>
    <col collapsed="false" customWidth="true" hidden="false" outlineLevel="0" max="4" min="4" style="0" width="14.54"/>
    <col collapsed="false" customWidth="true" hidden="false" outlineLevel="0" max="5" min="5" style="0" width="13.54"/>
    <col collapsed="false" customWidth="true" hidden="false" outlineLevel="0" max="6" min="6" style="0" width="16.53"/>
    <col collapsed="false" customWidth="true" hidden="false" outlineLevel="0" max="7" min="7" style="0" width="15.26"/>
  </cols>
  <sheetData>
    <row r="1" customFormat="false" ht="24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12.75" hidden="false" customHeight="true" outlineLevel="0" collapsed="false">
      <c r="A2" s="2" t="s">
        <v>1</v>
      </c>
      <c r="B2" s="3"/>
      <c r="C2" s="4" t="n">
        <f aca="false">'Rekapitulace- ZTI-1.NP učitelé'!H1</f>
        <v>6</v>
      </c>
      <c r="D2" s="4" t="str">
        <f aca="false">'Rekapitulace- ZTI-1.NP učitelé'!G2</f>
        <v>WC učitelé   1.NP</v>
      </c>
      <c r="E2" s="5"/>
      <c r="F2" s="6" t="s">
        <v>2</v>
      </c>
      <c r="G2" s="7"/>
    </row>
    <row r="3" customFormat="false" ht="3" hidden="true" customHeight="true" outlineLevel="0" collapsed="false">
      <c r="A3" s="8"/>
      <c r="B3" s="9"/>
      <c r="C3" s="10"/>
      <c r="D3" s="10"/>
      <c r="E3" s="9"/>
      <c r="F3" s="11"/>
      <c r="G3" s="12"/>
    </row>
    <row r="4" customFormat="false" ht="12" hidden="false" customHeight="true" outlineLevel="0" collapsed="false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customFormat="false" ht="12.95" hidden="false" customHeight="true" outlineLevel="0" collapsed="false">
      <c r="A5" s="15" t="s">
        <v>6</v>
      </c>
      <c r="B5" s="16"/>
      <c r="C5" s="17" t="s">
        <v>7</v>
      </c>
      <c r="D5" s="18"/>
      <c r="E5" s="19"/>
      <c r="F5" s="11" t="s">
        <v>8</v>
      </c>
      <c r="G5" s="12"/>
    </row>
    <row r="6" customFormat="false" ht="12.95" hidden="false" customHeight="true" outlineLevel="0" collapsed="false">
      <c r="A6" s="13" t="s">
        <v>9</v>
      </c>
      <c r="B6" s="9"/>
      <c r="C6" s="20" t="s">
        <v>10</v>
      </c>
      <c r="D6" s="20"/>
      <c r="E6" s="20"/>
      <c r="F6" s="11" t="s">
        <v>11</v>
      </c>
      <c r="G6" s="21" t="n">
        <v>0</v>
      </c>
    </row>
    <row r="7" customFormat="false" ht="12.95" hidden="false" customHeight="true" outlineLevel="0" collapsed="false">
      <c r="A7" s="22" t="s">
        <v>12</v>
      </c>
      <c r="B7" s="23"/>
      <c r="C7" s="24" t="s">
        <v>13</v>
      </c>
      <c r="D7" s="25"/>
      <c r="E7" s="25"/>
      <c r="F7" s="26" t="s">
        <v>14</v>
      </c>
      <c r="G7" s="21" t="n">
        <f aca="false">IF(PocetMJ=0,0,ROUND((F30+F32)/PocetMJ,1))</f>
        <v>0</v>
      </c>
    </row>
    <row r="8" customFormat="false" ht="12.75" hidden="false" customHeight="false" outlineLevel="0" collapsed="false">
      <c r="A8" s="27" t="s">
        <v>15</v>
      </c>
      <c r="B8" s="11"/>
      <c r="C8" s="28"/>
      <c r="D8" s="28"/>
      <c r="E8" s="28"/>
      <c r="F8" s="11" t="s">
        <v>16</v>
      </c>
      <c r="G8" s="29"/>
      <c r="H8" s="30"/>
    </row>
    <row r="9" customFormat="false" ht="12.75" hidden="false" customHeight="false" outlineLevel="0" collapsed="false">
      <c r="A9" s="27" t="s">
        <v>17</v>
      </c>
      <c r="B9" s="11"/>
      <c r="C9" s="28" t="n">
        <f aca="false">Projektant</f>
        <v>0</v>
      </c>
      <c r="D9" s="28"/>
      <c r="E9" s="28"/>
      <c r="F9" s="11"/>
      <c r="G9" s="29"/>
      <c r="H9" s="30"/>
    </row>
    <row r="10" customFormat="false" ht="12.75" hidden="false" customHeight="false" outlineLevel="0" collapsed="false">
      <c r="A10" s="27" t="s">
        <v>18</v>
      </c>
      <c r="B10" s="11"/>
      <c r="C10" s="31"/>
      <c r="D10" s="31"/>
      <c r="E10" s="31"/>
      <c r="F10" s="32"/>
      <c r="G10" s="33"/>
      <c r="H10" s="34"/>
    </row>
    <row r="11" customFormat="false" ht="13.5" hidden="false" customHeight="true" outlineLevel="0" collapsed="false">
      <c r="A11" s="27" t="s">
        <v>19</v>
      </c>
      <c r="B11" s="11"/>
      <c r="C11" s="31"/>
      <c r="D11" s="31"/>
      <c r="E11" s="31"/>
      <c r="F11" s="32" t="s">
        <v>20</v>
      </c>
      <c r="G11" s="33"/>
      <c r="H11" s="30"/>
      <c r="BA11" s="35"/>
      <c r="BB11" s="35"/>
      <c r="BC11" s="35"/>
      <c r="BD11" s="35"/>
      <c r="BE11" s="35"/>
    </row>
    <row r="12" customFormat="false" ht="12.75" hidden="false" customHeight="true" outlineLevel="0" collapsed="false">
      <c r="A12" s="36" t="s">
        <v>21</v>
      </c>
      <c r="B12" s="9"/>
      <c r="C12" s="37"/>
      <c r="D12" s="37"/>
      <c r="E12" s="37"/>
      <c r="F12" s="38" t="s">
        <v>22</v>
      </c>
      <c r="G12" s="39"/>
      <c r="H12" s="30"/>
    </row>
    <row r="13" customFormat="false" ht="28.5" hidden="false" customHeight="true" outlineLevel="0" collapsed="false">
      <c r="A13" s="40" t="s">
        <v>23</v>
      </c>
      <c r="B13" s="40"/>
      <c r="C13" s="40"/>
      <c r="D13" s="40"/>
      <c r="E13" s="40"/>
      <c r="F13" s="40"/>
      <c r="G13" s="40"/>
      <c r="H13" s="30"/>
    </row>
    <row r="14" customFormat="false" ht="17.25" hidden="false" customHeight="true" outlineLevel="0" collapsed="false">
      <c r="A14" s="41" t="s">
        <v>24</v>
      </c>
      <c r="B14" s="42"/>
      <c r="C14" s="43"/>
      <c r="D14" s="44" t="s">
        <v>25</v>
      </c>
      <c r="E14" s="44"/>
      <c r="F14" s="44"/>
      <c r="G14" s="44"/>
    </row>
    <row r="15" customFormat="false" ht="15.95" hidden="false" customHeight="true" outlineLevel="0" collapsed="false">
      <c r="A15" s="45"/>
      <c r="B15" s="46" t="s">
        <v>26</v>
      </c>
      <c r="C15" s="47" t="n">
        <f aca="false">HSV</f>
        <v>0</v>
      </c>
      <c r="D15" s="48" t="str">
        <f aca="false">'Rekapitulace- ZTI-1.NP učitelé'!A16</f>
        <v>Ztížené výrobní podmínky</v>
      </c>
      <c r="E15" s="49"/>
      <c r="F15" s="50"/>
      <c r="G15" s="47" t="n">
        <f aca="false">'Rekapitulace- ZTI-1.NP učitelé'!I16</f>
        <v>0</v>
      </c>
    </row>
    <row r="16" customFormat="false" ht="15.95" hidden="false" customHeight="true" outlineLevel="0" collapsed="false">
      <c r="A16" s="45" t="s">
        <v>27</v>
      </c>
      <c r="B16" s="46" t="s">
        <v>28</v>
      </c>
      <c r="C16" s="47" t="n">
        <f aca="false">PSV</f>
        <v>0</v>
      </c>
      <c r="D16" s="8" t="str">
        <f aca="false">'Rekapitulace- ZTI-1.NP učitelé'!A17</f>
        <v>Oborová přirážka</v>
      </c>
      <c r="E16" s="51"/>
      <c r="F16" s="52"/>
      <c r="G16" s="47" t="n">
        <f aca="false">'Rekapitulace- ZTI-1.NP učitelé'!I17</f>
        <v>0</v>
      </c>
    </row>
    <row r="17" customFormat="false" ht="15.95" hidden="false" customHeight="true" outlineLevel="0" collapsed="false">
      <c r="A17" s="45" t="s">
        <v>29</v>
      </c>
      <c r="B17" s="46" t="s">
        <v>30</v>
      </c>
      <c r="C17" s="47" t="n">
        <f aca="false">Mont</f>
        <v>0</v>
      </c>
      <c r="D17" s="8" t="str">
        <f aca="false">'Rekapitulace- ZTI-1.NP učitelé'!A18</f>
        <v>Přesun stavebních kapacit</v>
      </c>
      <c r="E17" s="51"/>
      <c r="F17" s="52"/>
      <c r="G17" s="47" t="n">
        <f aca="false">'Rekapitulace- ZTI-1.NP učitelé'!I18</f>
        <v>0</v>
      </c>
    </row>
    <row r="18" customFormat="false" ht="15.95" hidden="false" customHeight="true" outlineLevel="0" collapsed="false">
      <c r="A18" s="53" t="s">
        <v>31</v>
      </c>
      <c r="B18" s="54" t="s">
        <v>32</v>
      </c>
      <c r="C18" s="47" t="n">
        <f aca="false">Dodavka</f>
        <v>0</v>
      </c>
      <c r="D18" s="8" t="str">
        <f aca="false">'Rekapitulace- ZTI-1.NP učitelé'!A19</f>
        <v>Mimostaveništní doprava</v>
      </c>
      <c r="E18" s="51"/>
      <c r="F18" s="52"/>
      <c r="G18" s="47" t="n">
        <f aca="false">'Rekapitulace- ZTI-1.NP učitelé'!I19</f>
        <v>0</v>
      </c>
    </row>
    <row r="19" customFormat="false" ht="15.95" hidden="false" customHeight="true" outlineLevel="0" collapsed="false">
      <c r="A19" s="55" t="s">
        <v>33</v>
      </c>
      <c r="B19" s="46"/>
      <c r="C19" s="47" t="n">
        <f aca="false">SUM(C15:C18)</f>
        <v>0</v>
      </c>
      <c r="D19" s="8" t="str">
        <f aca="false">'Rekapitulace- ZTI-1.NP učitelé'!A20</f>
        <v>Zařízení staveniště</v>
      </c>
      <c r="E19" s="51"/>
      <c r="F19" s="52"/>
      <c r="G19" s="47" t="n">
        <f aca="false">'Rekapitulace- ZTI-1.NP učitelé'!I20</f>
        <v>0</v>
      </c>
    </row>
    <row r="20" customFormat="false" ht="15.95" hidden="false" customHeight="true" outlineLevel="0" collapsed="false">
      <c r="A20" s="55"/>
      <c r="B20" s="46"/>
      <c r="C20" s="47"/>
      <c r="D20" s="8" t="str">
        <f aca="false">'Rekapitulace- ZTI-1.NP učitelé'!A21</f>
        <v>Provoz investora</v>
      </c>
      <c r="E20" s="51"/>
      <c r="F20" s="52"/>
      <c r="G20" s="47" t="n">
        <f aca="false">'Rekapitulace- ZTI-1.NP učitelé'!I21</f>
        <v>0</v>
      </c>
    </row>
    <row r="21" customFormat="false" ht="15.95" hidden="false" customHeight="true" outlineLevel="0" collapsed="false">
      <c r="A21" s="55" t="s">
        <v>34</v>
      </c>
      <c r="B21" s="46"/>
      <c r="C21" s="47" t="n">
        <f aca="false">HZS</f>
        <v>0</v>
      </c>
      <c r="D21" s="8" t="str">
        <f aca="false">'Rekapitulace- ZTI-1.NP učitelé'!A22</f>
        <v>Kompletační činnost (IČD)</v>
      </c>
      <c r="E21" s="51"/>
      <c r="F21" s="52"/>
      <c r="G21" s="47" t="n">
        <f aca="false">'Rekapitulace- ZTI-1.NP učitelé'!I22</f>
        <v>0</v>
      </c>
    </row>
    <row r="22" customFormat="false" ht="15.95" hidden="false" customHeight="true" outlineLevel="0" collapsed="false">
      <c r="A22" s="56" t="s">
        <v>35</v>
      </c>
      <c r="B22" s="57"/>
      <c r="C22" s="47" t="n">
        <f aca="false">C19+C21</f>
        <v>0</v>
      </c>
      <c r="D22" s="8" t="s">
        <v>36</v>
      </c>
      <c r="E22" s="51"/>
      <c r="F22" s="52"/>
      <c r="G22" s="47" t="n">
        <f aca="false">G23-SUM(G15:G21)</f>
        <v>0</v>
      </c>
    </row>
    <row r="23" customFormat="false" ht="15.95" hidden="false" customHeight="true" outlineLevel="0" collapsed="false">
      <c r="A23" s="58" t="s">
        <v>37</v>
      </c>
      <c r="B23" s="58"/>
      <c r="C23" s="59" t="n">
        <f aca="false">C22+G23</f>
        <v>0</v>
      </c>
      <c r="D23" s="60" t="s">
        <v>38</v>
      </c>
      <c r="E23" s="61"/>
      <c r="F23" s="62"/>
      <c r="G23" s="47" t="n">
        <f aca="false">VRN</f>
        <v>0</v>
      </c>
    </row>
    <row r="24" customFormat="false" ht="12.75" hidden="false" customHeight="false" outlineLevel="0" collapsed="false">
      <c r="A24" s="63" t="s">
        <v>39</v>
      </c>
      <c r="B24" s="64"/>
      <c r="C24" s="65"/>
      <c r="D24" s="64" t="s">
        <v>40</v>
      </c>
      <c r="E24" s="64"/>
      <c r="F24" s="66" t="s">
        <v>41</v>
      </c>
      <c r="G24" s="67"/>
    </row>
    <row r="25" customFormat="false" ht="12.75" hidden="false" customHeight="false" outlineLevel="0" collapsed="false">
      <c r="A25" s="56" t="s">
        <v>42</v>
      </c>
      <c r="B25" s="57"/>
      <c r="C25" s="68"/>
      <c r="D25" s="57" t="s">
        <v>42</v>
      </c>
      <c r="E25" s="69"/>
      <c r="F25" s="70" t="s">
        <v>42</v>
      </c>
      <c r="G25" s="71"/>
    </row>
    <row r="26" customFormat="false" ht="37.5" hidden="false" customHeight="true" outlineLevel="0" collapsed="false">
      <c r="A26" s="56" t="s">
        <v>43</v>
      </c>
      <c r="B26" s="72"/>
      <c r="C26" s="68"/>
      <c r="D26" s="57" t="s">
        <v>43</v>
      </c>
      <c r="E26" s="69"/>
      <c r="F26" s="70" t="s">
        <v>43</v>
      </c>
      <c r="G26" s="71"/>
    </row>
    <row r="27" customFormat="false" ht="12.75" hidden="false" customHeight="false" outlineLevel="0" collapsed="false">
      <c r="A27" s="56"/>
      <c r="B27" s="73"/>
      <c r="C27" s="68"/>
      <c r="D27" s="57"/>
      <c r="E27" s="69"/>
      <c r="F27" s="70"/>
      <c r="G27" s="71"/>
    </row>
    <row r="28" customFormat="false" ht="12.75" hidden="false" customHeight="false" outlineLevel="0" collapsed="false">
      <c r="A28" s="56" t="s">
        <v>44</v>
      </c>
      <c r="B28" s="57"/>
      <c r="C28" s="68"/>
      <c r="D28" s="70" t="s">
        <v>45</v>
      </c>
      <c r="E28" s="68"/>
      <c r="F28" s="57" t="s">
        <v>45</v>
      </c>
      <c r="G28" s="71"/>
    </row>
    <row r="29" customFormat="false" ht="69" hidden="false" customHeight="true" outlineLevel="0" collapsed="false">
      <c r="A29" s="56"/>
      <c r="B29" s="57"/>
      <c r="C29" s="74"/>
      <c r="D29" s="75"/>
      <c r="E29" s="74"/>
      <c r="F29" s="57"/>
      <c r="G29" s="71"/>
    </row>
    <row r="30" customFormat="false" ht="12.75" hidden="false" customHeight="false" outlineLevel="0" collapsed="false">
      <c r="A30" s="76" t="s">
        <v>46</v>
      </c>
      <c r="B30" s="77"/>
      <c r="C30" s="78" t="n">
        <v>21</v>
      </c>
      <c r="D30" s="77" t="s">
        <v>47</v>
      </c>
      <c r="E30" s="79"/>
      <c r="F30" s="80" t="n">
        <f aca="false">C23-F32</f>
        <v>0</v>
      </c>
      <c r="G30" s="80"/>
    </row>
    <row r="31" customFormat="false" ht="12.75" hidden="false" customHeight="false" outlineLevel="0" collapsed="false">
      <c r="A31" s="76" t="s">
        <v>48</v>
      </c>
      <c r="B31" s="77"/>
      <c r="C31" s="78" t="n">
        <f aca="false">SazbaDPH1</f>
        <v>21</v>
      </c>
      <c r="D31" s="77" t="s">
        <v>49</v>
      </c>
      <c r="E31" s="79"/>
      <c r="F31" s="80" t="n">
        <f aca="false">ROUND(PRODUCT(F30,C31/100),0)</f>
        <v>0</v>
      </c>
      <c r="G31" s="80"/>
    </row>
    <row r="32" customFormat="false" ht="12.75" hidden="false" customHeight="false" outlineLevel="0" collapsed="false">
      <c r="A32" s="76" t="s">
        <v>46</v>
      </c>
      <c r="B32" s="77"/>
      <c r="C32" s="78" t="n">
        <v>0</v>
      </c>
      <c r="D32" s="77" t="s">
        <v>49</v>
      </c>
      <c r="E32" s="79"/>
      <c r="F32" s="80" t="n">
        <v>0</v>
      </c>
      <c r="G32" s="80"/>
    </row>
    <row r="33" customFormat="false" ht="12.75" hidden="false" customHeight="false" outlineLevel="0" collapsed="false">
      <c r="A33" s="76" t="s">
        <v>48</v>
      </c>
      <c r="B33" s="81"/>
      <c r="C33" s="82" t="n">
        <f aca="false">SazbaDPH2</f>
        <v>0</v>
      </c>
      <c r="D33" s="77" t="s">
        <v>49</v>
      </c>
      <c r="E33" s="52"/>
      <c r="F33" s="80" t="n">
        <f aca="false">ROUND(PRODUCT(F32,C33/100),0)</f>
        <v>0</v>
      </c>
      <c r="G33" s="80"/>
    </row>
    <row r="34" s="87" customFormat="true" ht="19.5" hidden="false" customHeight="true" outlineLevel="0" collapsed="false">
      <c r="A34" s="83" t="s">
        <v>50</v>
      </c>
      <c r="B34" s="84"/>
      <c r="C34" s="84"/>
      <c r="D34" s="84"/>
      <c r="E34" s="85"/>
      <c r="F34" s="86" t="n">
        <f aca="false">ROUND(SUM(F30:F33),0)</f>
        <v>0</v>
      </c>
      <c r="G34" s="86"/>
    </row>
    <row r="36" customFormat="false" ht="12.75" hidden="false" customHeight="false" outlineLevel="0" collapsed="false">
      <c r="A36" s="88" t="s">
        <v>51</v>
      </c>
      <c r="B36" s="88"/>
      <c r="C36" s="88"/>
      <c r="D36" s="88"/>
      <c r="E36" s="88"/>
      <c r="F36" s="88"/>
      <c r="G36" s="88"/>
      <c r="H36" s="0" t="s">
        <v>52</v>
      </c>
    </row>
    <row r="37" customFormat="false" ht="14.25" hidden="false" customHeight="true" outlineLevel="0" collapsed="false">
      <c r="A37" s="88"/>
      <c r="B37" s="89"/>
      <c r="C37" s="89"/>
      <c r="D37" s="89"/>
      <c r="E37" s="89"/>
      <c r="F37" s="89"/>
      <c r="G37" s="89"/>
      <c r="H37" s="0" t="s">
        <v>52</v>
      </c>
    </row>
    <row r="38" customFormat="false" ht="12.75" hidden="false" customHeight="true" outlineLevel="0" collapsed="false">
      <c r="A38" s="90"/>
      <c r="B38" s="89"/>
      <c r="C38" s="89"/>
      <c r="D38" s="89"/>
      <c r="E38" s="89"/>
      <c r="F38" s="89"/>
      <c r="G38" s="89"/>
      <c r="H38" s="0" t="s">
        <v>52</v>
      </c>
    </row>
    <row r="39" customFormat="false" ht="12.75" hidden="false" customHeight="false" outlineLevel="0" collapsed="false">
      <c r="A39" s="90"/>
      <c r="B39" s="89"/>
      <c r="C39" s="89"/>
      <c r="D39" s="89"/>
      <c r="E39" s="89"/>
      <c r="F39" s="89"/>
      <c r="G39" s="89"/>
      <c r="H39" s="0" t="s">
        <v>52</v>
      </c>
    </row>
    <row r="40" customFormat="false" ht="12.75" hidden="false" customHeight="false" outlineLevel="0" collapsed="false">
      <c r="A40" s="90"/>
      <c r="B40" s="89"/>
      <c r="C40" s="89"/>
      <c r="D40" s="89"/>
      <c r="E40" s="89"/>
      <c r="F40" s="89"/>
      <c r="G40" s="89"/>
      <c r="H40" s="0" t="s">
        <v>52</v>
      </c>
    </row>
    <row r="41" customFormat="false" ht="12.75" hidden="false" customHeight="false" outlineLevel="0" collapsed="false">
      <c r="A41" s="90"/>
      <c r="B41" s="89"/>
      <c r="C41" s="89"/>
      <c r="D41" s="89"/>
      <c r="E41" s="89"/>
      <c r="F41" s="89"/>
      <c r="G41" s="89"/>
      <c r="H41" s="0" t="s">
        <v>52</v>
      </c>
    </row>
    <row r="42" customFormat="false" ht="12.75" hidden="false" customHeight="false" outlineLevel="0" collapsed="false">
      <c r="A42" s="90"/>
      <c r="B42" s="89"/>
      <c r="C42" s="89"/>
      <c r="D42" s="89"/>
      <c r="E42" s="89"/>
      <c r="F42" s="89"/>
      <c r="G42" s="89"/>
      <c r="H42" s="0" t="s">
        <v>52</v>
      </c>
    </row>
    <row r="43" customFormat="false" ht="12.75" hidden="false" customHeight="false" outlineLevel="0" collapsed="false">
      <c r="A43" s="90"/>
      <c r="B43" s="89"/>
      <c r="C43" s="89"/>
      <c r="D43" s="89"/>
      <c r="E43" s="89"/>
      <c r="F43" s="89"/>
      <c r="G43" s="89"/>
      <c r="H43" s="0" t="s">
        <v>52</v>
      </c>
    </row>
    <row r="44" customFormat="false" ht="12.75" hidden="false" customHeight="false" outlineLevel="0" collapsed="false">
      <c r="A44" s="90"/>
      <c r="B44" s="89"/>
      <c r="C44" s="89"/>
      <c r="D44" s="89"/>
      <c r="E44" s="89"/>
      <c r="F44" s="89"/>
      <c r="G44" s="89"/>
      <c r="H44" s="0" t="s">
        <v>52</v>
      </c>
    </row>
    <row r="45" customFormat="false" ht="0.75" hidden="false" customHeight="true" outlineLevel="0" collapsed="false">
      <c r="A45" s="90"/>
      <c r="B45" s="89"/>
      <c r="C45" s="89"/>
      <c r="D45" s="89"/>
      <c r="E45" s="89"/>
      <c r="F45" s="89"/>
      <c r="G45" s="89"/>
      <c r="H45" s="0" t="s">
        <v>52</v>
      </c>
    </row>
    <row r="46" customFormat="false" ht="12.75" hidden="false" customHeight="true" outlineLevel="0" collapsed="false">
      <c r="B46" s="91"/>
      <c r="C46" s="91"/>
      <c r="D46" s="91"/>
      <c r="E46" s="91"/>
      <c r="F46" s="91"/>
      <c r="G46" s="91"/>
    </row>
    <row r="47" customFormat="false" ht="12.75" hidden="false" customHeight="true" outlineLevel="0" collapsed="false">
      <c r="B47" s="91"/>
      <c r="C47" s="91"/>
      <c r="D47" s="91"/>
      <c r="E47" s="91"/>
      <c r="F47" s="91"/>
      <c r="G47" s="91"/>
    </row>
    <row r="48" customFormat="false" ht="12.75" hidden="false" customHeight="true" outlineLevel="0" collapsed="false">
      <c r="B48" s="91"/>
      <c r="C48" s="91"/>
      <c r="D48" s="91"/>
      <c r="E48" s="91"/>
      <c r="F48" s="91"/>
      <c r="G48" s="91"/>
    </row>
    <row r="49" customFormat="false" ht="12.75" hidden="false" customHeight="true" outlineLevel="0" collapsed="false">
      <c r="B49" s="91"/>
      <c r="C49" s="91"/>
      <c r="D49" s="91"/>
      <c r="E49" s="91"/>
      <c r="F49" s="91"/>
      <c r="G49" s="91"/>
    </row>
    <row r="50" customFormat="false" ht="12.75" hidden="false" customHeight="true" outlineLevel="0" collapsed="false">
      <c r="B50" s="91"/>
      <c r="C50" s="91"/>
      <c r="D50" s="91"/>
      <c r="E50" s="91"/>
      <c r="F50" s="91"/>
      <c r="G50" s="91"/>
    </row>
    <row r="51" customFormat="false" ht="12.75" hidden="false" customHeight="true" outlineLevel="0" collapsed="false">
      <c r="B51" s="91"/>
      <c r="C51" s="91"/>
      <c r="D51" s="91"/>
      <c r="E51" s="91"/>
      <c r="F51" s="91"/>
      <c r="G51" s="91"/>
    </row>
    <row r="52" customFormat="false" ht="12.75" hidden="false" customHeight="true" outlineLevel="0" collapsed="false">
      <c r="B52" s="91"/>
      <c r="C52" s="91"/>
      <c r="D52" s="91"/>
      <c r="E52" s="91"/>
      <c r="F52" s="91"/>
      <c r="G52" s="91"/>
    </row>
    <row r="53" customFormat="false" ht="12.75" hidden="false" customHeight="true" outlineLevel="0" collapsed="false">
      <c r="B53" s="91"/>
      <c r="C53" s="91"/>
      <c r="D53" s="91"/>
      <c r="E53" s="91"/>
      <c r="F53" s="91"/>
      <c r="G53" s="91"/>
    </row>
    <row r="54" customFormat="false" ht="12.75" hidden="false" customHeight="true" outlineLevel="0" collapsed="false">
      <c r="B54" s="91"/>
      <c r="C54" s="91"/>
      <c r="D54" s="91"/>
      <c r="E54" s="91"/>
      <c r="F54" s="91"/>
      <c r="G54" s="91"/>
    </row>
    <row r="55" customFormat="false" ht="12.75" hidden="false" customHeight="true" outlineLevel="0" collapsed="false">
      <c r="B55" s="91"/>
      <c r="C55" s="91"/>
      <c r="D55" s="91"/>
      <c r="E55" s="91"/>
      <c r="F55" s="91"/>
      <c r="G55" s="91"/>
    </row>
  </sheetData>
  <mergeCells count="26">
    <mergeCell ref="A1:G1"/>
    <mergeCell ref="C6:E6"/>
    <mergeCell ref="C8:E8"/>
    <mergeCell ref="C9:E9"/>
    <mergeCell ref="C10:E10"/>
    <mergeCell ref="C11:E11"/>
    <mergeCell ref="C12:E12"/>
    <mergeCell ref="A13:G13"/>
    <mergeCell ref="D14:G14"/>
    <mergeCell ref="A23:B23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E75"/>
  <sheetViews>
    <sheetView showFormulas="false" showGridLines="true" showRowColHeaders="true" showZeros="false" rightToLeft="false" tabSelected="false" showOutlineSymbols="true" defaultGridColor="true" view="normal" topLeftCell="A1" colorId="64" zoomScale="95" zoomScaleNormal="95" zoomScalePageLayoutView="100" workbookViewId="0">
      <selection pane="topLeft" activeCell="A1" activeCellId="0" sqref="A1"/>
    </sheetView>
  </sheetViews>
  <sheetFormatPr defaultColWidth="8.6953125" defaultRowHeight="12.75" zeroHeight="false" outlineLevelRow="0" outlineLevelCol="0"/>
  <cols>
    <col collapsed="false" customWidth="true" hidden="false" outlineLevel="0" max="1" min="1" style="0" width="5.82"/>
    <col collapsed="false" customWidth="true" hidden="false" outlineLevel="0" max="2" min="2" style="0" width="6.11"/>
    <col collapsed="false" customWidth="true" hidden="false" outlineLevel="0" max="3" min="3" style="0" width="11.38"/>
    <col collapsed="false" customWidth="true" hidden="false" outlineLevel="0" max="4" min="4" style="0" width="15.83"/>
    <col collapsed="false" customWidth="true" hidden="false" outlineLevel="0" max="5" min="5" style="0" width="11.26"/>
    <col collapsed="false" customWidth="true" hidden="false" outlineLevel="0" max="6" min="6" style="0" width="10.82"/>
    <col collapsed="false" customWidth="true" hidden="false" outlineLevel="0" max="7" min="7" style="0" width="10.95"/>
    <col collapsed="false" customWidth="true" hidden="false" outlineLevel="0" max="8" min="8" style="0" width="11.11"/>
    <col collapsed="false" customWidth="true" hidden="false" outlineLevel="0" max="9" min="9" style="0" width="10.67"/>
  </cols>
  <sheetData>
    <row r="1" customFormat="false" ht="12.75" hidden="false" customHeight="false" outlineLevel="0" collapsed="false">
      <c r="A1" s="92" t="s">
        <v>53</v>
      </c>
      <c r="B1" s="92"/>
      <c r="C1" s="93" t="str">
        <f aca="false">CONCATENATE(cislostavby," ",nazevstavby)</f>
        <v>999 Ruzne</v>
      </c>
      <c r="D1" s="94"/>
      <c r="E1" s="95"/>
      <c r="F1" s="94"/>
      <c r="G1" s="96" t="s">
        <v>54</v>
      </c>
      <c r="H1" s="97" t="n">
        <v>6</v>
      </c>
      <c r="I1" s="98"/>
    </row>
    <row r="2" customFormat="false" ht="12.75" hidden="false" customHeight="false" outlineLevel="0" collapsed="false">
      <c r="A2" s="99" t="s">
        <v>55</v>
      </c>
      <c r="B2" s="99"/>
      <c r="C2" s="100" t="str">
        <f aca="false">CONCATENATE(cisloobjektu," ",nazevobjektu)</f>
        <v>024 SPŠS Kudelova</v>
      </c>
      <c r="D2" s="101"/>
      <c r="E2" s="102"/>
      <c r="F2" s="101"/>
      <c r="G2" s="103" t="s">
        <v>56</v>
      </c>
      <c r="H2" s="103"/>
      <c r="I2" s="103"/>
    </row>
    <row r="3" customFormat="false" ht="12.75" hidden="false" customHeight="false" outlineLevel="0" collapsed="false">
      <c r="A3" s="69"/>
      <c r="B3" s="69"/>
      <c r="C3" s="69"/>
      <c r="D3" s="69"/>
      <c r="E3" s="69"/>
      <c r="F3" s="57"/>
      <c r="G3" s="69"/>
      <c r="H3" s="69"/>
      <c r="I3" s="69"/>
    </row>
    <row r="4" customFormat="false" ht="19.5" hidden="false" customHeight="true" outlineLevel="0" collapsed="false">
      <c r="A4" s="104" t="s">
        <v>57</v>
      </c>
      <c r="B4" s="104"/>
      <c r="C4" s="104"/>
      <c r="D4" s="104"/>
      <c r="E4" s="104"/>
      <c r="F4" s="104"/>
      <c r="G4" s="104"/>
      <c r="H4" s="104"/>
      <c r="I4" s="104"/>
    </row>
    <row r="5" customFormat="false" ht="12.75" hidden="false" customHeight="false" outlineLevel="0" collapsed="false">
      <c r="A5" s="69"/>
      <c r="B5" s="69"/>
      <c r="C5" s="69"/>
      <c r="D5" s="69"/>
      <c r="E5" s="69"/>
      <c r="F5" s="69"/>
      <c r="G5" s="69"/>
      <c r="H5" s="69"/>
      <c r="I5" s="69"/>
    </row>
    <row r="6" s="30" customFormat="true" ht="12.75" hidden="false" customHeight="false" outlineLevel="0" collapsed="false">
      <c r="A6" s="105"/>
      <c r="B6" s="106" t="s">
        <v>58</v>
      </c>
      <c r="C6" s="106"/>
      <c r="D6" s="44"/>
      <c r="E6" s="107" t="s">
        <v>59</v>
      </c>
      <c r="F6" s="108" t="s">
        <v>60</v>
      </c>
      <c r="G6" s="108" t="s">
        <v>61</v>
      </c>
      <c r="H6" s="108" t="s">
        <v>62</v>
      </c>
      <c r="I6" s="109" t="s">
        <v>34</v>
      </c>
    </row>
    <row r="7" s="30" customFormat="true" ht="12.75" hidden="false" customHeight="false" outlineLevel="0" collapsed="false">
      <c r="A7" s="110" t="str">
        <f aca="false">'Položky- ZTI-1.NP učitelé'!B7</f>
        <v>721</v>
      </c>
      <c r="B7" s="111" t="str">
        <f aca="false">'Položky- ZTI-1.NP učitelé'!C7</f>
        <v>Vnitřní kanalizace</v>
      </c>
      <c r="C7" s="57"/>
      <c r="D7" s="112"/>
      <c r="E7" s="113" t="n">
        <f aca="false">'Položky- ZTI-1.NP učitelé'!AY34</f>
        <v>0</v>
      </c>
      <c r="F7" s="114" t="n">
        <f aca="false">'Položky- ZTI-1.NP učitelé'!AZ34</f>
        <v>0</v>
      </c>
      <c r="G7" s="114" t="n">
        <f aca="false">'Položky- ZTI-1.NP učitelé'!BA34</f>
        <v>0</v>
      </c>
      <c r="H7" s="114" t="n">
        <f aca="false">'Položky- ZTI-1.NP učitelé'!BB34</f>
        <v>0</v>
      </c>
      <c r="I7" s="115" t="n">
        <f aca="false">'Položky- ZTI-1.NP učitelé'!BC34</f>
        <v>0</v>
      </c>
    </row>
    <row r="8" s="30" customFormat="true" ht="12.75" hidden="false" customHeight="false" outlineLevel="0" collapsed="false">
      <c r="A8" s="110" t="str">
        <f aca="false">'Položky- ZTI-1.NP učitelé'!B35</f>
        <v>722</v>
      </c>
      <c r="B8" s="111" t="str">
        <f aca="false">'Položky- ZTI-1.NP učitelé'!C35</f>
        <v>Vnitřní vodovod</v>
      </c>
      <c r="C8" s="57"/>
      <c r="D8" s="112"/>
      <c r="E8" s="113" t="n">
        <f aca="false">'Položky- ZTI-1.NP učitelé'!AY74</f>
        <v>0</v>
      </c>
      <c r="F8" s="114" t="n">
        <f aca="false">'Položky- ZTI-1.NP učitelé'!AZ74</f>
        <v>0</v>
      </c>
      <c r="G8" s="114" t="n">
        <f aca="false">'Položky- ZTI-1.NP učitelé'!BA74</f>
        <v>0</v>
      </c>
      <c r="H8" s="114" t="n">
        <f aca="false">'Položky- ZTI-1.NP učitelé'!BB74</f>
        <v>0</v>
      </c>
      <c r="I8" s="115" t="n">
        <f aca="false">'Položky- ZTI-1.NP učitelé'!BC74</f>
        <v>0</v>
      </c>
    </row>
    <row r="9" s="30" customFormat="true" ht="12.75" hidden="false" customHeight="false" outlineLevel="0" collapsed="false">
      <c r="A9" s="110" t="str">
        <f aca="false">'Položky- ZTI-1.NP učitelé'!B75</f>
        <v>725</v>
      </c>
      <c r="B9" s="111" t="str">
        <f aca="false">'Položky- ZTI-1.NP učitelé'!C75</f>
        <v>Zařizovací předměty</v>
      </c>
      <c r="C9" s="57"/>
      <c r="D9" s="112"/>
      <c r="E9" s="113" t="n">
        <f aca="false">'Položky- ZTI-1.NP učitelé'!AY109</f>
        <v>0</v>
      </c>
      <c r="F9" s="114" t="n">
        <f aca="false">'Položky- ZTI-1.NP učitelé'!AZ109</f>
        <v>0</v>
      </c>
      <c r="G9" s="114" t="n">
        <f aca="false">'Položky- ZTI-1.NP učitelé'!BA109</f>
        <v>0</v>
      </c>
      <c r="H9" s="114" t="n">
        <f aca="false">'Položky- ZTI-1.NP učitelé'!BB109</f>
        <v>0</v>
      </c>
      <c r="I9" s="115" t="n">
        <f aca="false">'Položky- ZTI-1.NP učitelé'!BC109</f>
        <v>0</v>
      </c>
    </row>
    <row r="10" s="30" customFormat="true" ht="12.75" hidden="false" customHeight="false" outlineLevel="0" collapsed="false">
      <c r="A10" s="110" t="str">
        <f aca="false">'Položky- ZTI-1.NP učitelé'!B110</f>
        <v>D96</v>
      </c>
      <c r="B10" s="111" t="str">
        <f aca="false">'Položky- ZTI-1.NP učitelé'!C110</f>
        <v>Přesuny suti a vybouraných hmot</v>
      </c>
      <c r="C10" s="57"/>
      <c r="D10" s="112"/>
      <c r="E10" s="113" t="n">
        <f aca="false">'Položky- ZTI-1.NP učitelé'!AY116</f>
        <v>0</v>
      </c>
      <c r="F10" s="114" t="n">
        <f aca="false">'Položky- ZTI-1.NP učitelé'!AZ116</f>
        <v>0</v>
      </c>
      <c r="G10" s="114" t="n">
        <f aca="false">'Položky- ZTI-1.NP učitelé'!BA116</f>
        <v>0</v>
      </c>
      <c r="H10" s="114" t="n">
        <f aca="false">'Položky- ZTI-1.NP učitelé'!BB116</f>
        <v>0</v>
      </c>
      <c r="I10" s="115" t="n">
        <f aca="false">'Položky- ZTI-1.NP učitelé'!BC116</f>
        <v>0</v>
      </c>
    </row>
    <row r="11" s="122" customFormat="true" ht="12.75" hidden="false" customHeight="false" outlineLevel="0" collapsed="false">
      <c r="A11" s="116"/>
      <c r="B11" s="117" t="s">
        <v>63</v>
      </c>
      <c r="C11" s="117"/>
      <c r="D11" s="118"/>
      <c r="E11" s="119" t="n">
        <f aca="false">SUM(E7:E10)</f>
        <v>0</v>
      </c>
      <c r="F11" s="120" t="n">
        <f aca="false">SUM(F7:F10)</f>
        <v>0</v>
      </c>
      <c r="G11" s="120" t="n">
        <f aca="false">SUM(G7:G10)</f>
        <v>0</v>
      </c>
      <c r="H11" s="120" t="n">
        <f aca="false">SUM(H7:H10)</f>
        <v>0</v>
      </c>
      <c r="I11" s="121" t="n">
        <f aca="false">SUM(I7:I10)</f>
        <v>0</v>
      </c>
    </row>
    <row r="12" customFormat="false" ht="12.75" hidden="false" customHeight="false" outlineLevel="0" collapsed="false">
      <c r="A12" s="57"/>
      <c r="B12" s="57"/>
      <c r="C12" s="57"/>
      <c r="D12" s="57"/>
      <c r="E12" s="57"/>
      <c r="F12" s="57"/>
      <c r="G12" s="57"/>
      <c r="H12" s="57"/>
      <c r="I12" s="57"/>
    </row>
    <row r="13" customFormat="false" ht="19.5" hidden="false" customHeight="true" outlineLevel="0" collapsed="false">
      <c r="A13" s="123" t="s">
        <v>64</v>
      </c>
      <c r="B13" s="123"/>
      <c r="C13" s="123"/>
      <c r="D13" s="123"/>
      <c r="E13" s="123"/>
      <c r="F13" s="123"/>
      <c r="G13" s="123"/>
      <c r="H13" s="123"/>
      <c r="I13" s="123"/>
      <c r="BA13" s="35"/>
      <c r="BB13" s="35"/>
      <c r="BC13" s="35"/>
      <c r="BD13" s="35"/>
      <c r="BE13" s="35"/>
    </row>
    <row r="14" customFormat="false" ht="12.75" hidden="false" customHeight="false" outlineLevel="0" collapsed="false">
      <c r="A14" s="69"/>
      <c r="B14" s="69"/>
      <c r="C14" s="69"/>
      <c r="D14" s="69"/>
      <c r="E14" s="69"/>
      <c r="F14" s="69"/>
      <c r="G14" s="69"/>
      <c r="H14" s="69"/>
      <c r="I14" s="69"/>
    </row>
    <row r="15" customFormat="false" ht="12.75" hidden="false" customHeight="false" outlineLevel="0" collapsed="false">
      <c r="A15" s="63" t="s">
        <v>65</v>
      </c>
      <c r="B15" s="64"/>
      <c r="C15" s="64"/>
      <c r="D15" s="124"/>
      <c r="E15" s="125" t="s">
        <v>66</v>
      </c>
      <c r="F15" s="126" t="s">
        <v>67</v>
      </c>
      <c r="G15" s="127" t="s">
        <v>68</v>
      </c>
      <c r="H15" s="128"/>
      <c r="I15" s="129" t="s">
        <v>66</v>
      </c>
    </row>
    <row r="16" customFormat="false" ht="12.75" hidden="false" customHeight="false" outlineLevel="0" collapsed="false">
      <c r="A16" s="55" t="s">
        <v>69</v>
      </c>
      <c r="B16" s="46"/>
      <c r="C16" s="46"/>
      <c r="D16" s="130"/>
      <c r="E16" s="131" t="n">
        <v>0</v>
      </c>
      <c r="F16" s="132" t="n">
        <v>0</v>
      </c>
      <c r="G16" s="133" t="n">
        <f aca="false">CHOOSE(BA16+1,HSV+PSV,HSV+PSV+Mont,HSV+PSV+Dodavka+Mont,HSV,PSV,Mont,Dodavka,Mont+Dodavka,0)</f>
        <v>0</v>
      </c>
      <c r="H16" s="134"/>
      <c r="I16" s="135" t="n">
        <f aca="false">E16+F16*G16/100</f>
        <v>0</v>
      </c>
      <c r="BA16" s="0" t="n">
        <v>0</v>
      </c>
    </row>
    <row r="17" customFormat="false" ht="12.75" hidden="false" customHeight="false" outlineLevel="0" collapsed="false">
      <c r="A17" s="55" t="s">
        <v>70</v>
      </c>
      <c r="B17" s="46"/>
      <c r="C17" s="46"/>
      <c r="D17" s="130"/>
      <c r="E17" s="131" t="n">
        <v>0</v>
      </c>
      <c r="F17" s="132" t="n">
        <v>0</v>
      </c>
      <c r="G17" s="133" t="n">
        <f aca="false">CHOOSE(BA17+1,HSV+PSV,HSV+PSV+Mont,HSV+PSV+Dodavka+Mont,HSV,PSV,Mont,Dodavka,Mont+Dodavka,0)</f>
        <v>0</v>
      </c>
      <c r="H17" s="134"/>
      <c r="I17" s="135" t="n">
        <f aca="false">E17+F17*G17/100</f>
        <v>0</v>
      </c>
      <c r="BA17" s="0" t="n">
        <v>0</v>
      </c>
    </row>
    <row r="18" customFormat="false" ht="12.75" hidden="false" customHeight="false" outlineLevel="0" collapsed="false">
      <c r="A18" s="55" t="s">
        <v>71</v>
      </c>
      <c r="B18" s="46"/>
      <c r="C18" s="46"/>
      <c r="D18" s="130"/>
      <c r="E18" s="131" t="n">
        <v>0</v>
      </c>
      <c r="F18" s="132" t="n">
        <v>0</v>
      </c>
      <c r="G18" s="133" t="n">
        <f aca="false">CHOOSE(BA18+1,HSV+PSV,HSV+PSV+Mont,HSV+PSV+Dodavka+Mont,HSV,PSV,Mont,Dodavka,Mont+Dodavka,0)</f>
        <v>0</v>
      </c>
      <c r="H18" s="134"/>
      <c r="I18" s="135" t="n">
        <f aca="false">E18+F18*G18/100</f>
        <v>0</v>
      </c>
      <c r="BA18" s="0" t="n">
        <v>0</v>
      </c>
    </row>
    <row r="19" customFormat="false" ht="12.75" hidden="false" customHeight="false" outlineLevel="0" collapsed="false">
      <c r="A19" s="55" t="s">
        <v>72</v>
      </c>
      <c r="B19" s="46"/>
      <c r="C19" s="46"/>
      <c r="D19" s="130"/>
      <c r="E19" s="131" t="n">
        <v>0</v>
      </c>
      <c r="F19" s="132" t="n">
        <v>0</v>
      </c>
      <c r="G19" s="133" t="n">
        <f aca="false">CHOOSE(BA19+1,HSV+PSV,HSV+PSV+Mont,HSV+PSV+Dodavka+Mont,HSV,PSV,Mont,Dodavka,Mont+Dodavka,0)</f>
        <v>0</v>
      </c>
      <c r="H19" s="134"/>
      <c r="I19" s="135" t="n">
        <f aca="false">E19+F19*G19/100</f>
        <v>0</v>
      </c>
      <c r="BA19" s="0" t="n">
        <v>0</v>
      </c>
    </row>
    <row r="20" customFormat="false" ht="12.75" hidden="false" customHeight="false" outlineLevel="0" collapsed="false">
      <c r="A20" s="55" t="s">
        <v>73</v>
      </c>
      <c r="B20" s="46"/>
      <c r="C20" s="46"/>
      <c r="D20" s="130"/>
      <c r="E20" s="131" t="n">
        <v>0</v>
      </c>
      <c r="F20" s="132" t="n">
        <v>0</v>
      </c>
      <c r="G20" s="133" t="n">
        <f aca="false">CHOOSE(BA20+1,HSV+PSV,HSV+PSV+Mont,HSV+PSV+Dodavka+Mont,HSV,PSV,Mont,Dodavka,Mont+Dodavka,0)</f>
        <v>0</v>
      </c>
      <c r="H20" s="134"/>
      <c r="I20" s="135" t="n">
        <f aca="false">E20+F20*G20/100</f>
        <v>0</v>
      </c>
      <c r="BA20" s="0" t="n">
        <v>1</v>
      </c>
    </row>
    <row r="21" customFormat="false" ht="12.75" hidden="false" customHeight="false" outlineLevel="0" collapsed="false">
      <c r="A21" s="55" t="s">
        <v>74</v>
      </c>
      <c r="B21" s="46"/>
      <c r="C21" s="46"/>
      <c r="D21" s="130"/>
      <c r="E21" s="131" t="n">
        <v>0</v>
      </c>
      <c r="F21" s="132" t="n">
        <v>0</v>
      </c>
      <c r="G21" s="133" t="n">
        <f aca="false">CHOOSE(BA21+1,HSV+PSV,HSV+PSV+Mont,HSV+PSV+Dodavka+Mont,HSV,PSV,Mont,Dodavka,Mont+Dodavka,0)</f>
        <v>0</v>
      </c>
      <c r="H21" s="134"/>
      <c r="I21" s="135" t="n">
        <f aca="false">E21+F21*G21/100</f>
        <v>0</v>
      </c>
      <c r="BA21" s="0" t="n">
        <v>1</v>
      </c>
    </row>
    <row r="22" customFormat="false" ht="12.75" hidden="false" customHeight="false" outlineLevel="0" collapsed="false">
      <c r="A22" s="55" t="s">
        <v>75</v>
      </c>
      <c r="B22" s="46"/>
      <c r="C22" s="46"/>
      <c r="D22" s="130"/>
      <c r="E22" s="131" t="n">
        <v>0</v>
      </c>
      <c r="F22" s="132" t="n">
        <v>0</v>
      </c>
      <c r="G22" s="133" t="n">
        <f aca="false">CHOOSE(BA22+1,HSV+PSV,HSV+PSV+Mont,HSV+PSV+Dodavka+Mont,HSV,PSV,Mont,Dodavka,Mont+Dodavka,0)</f>
        <v>0</v>
      </c>
      <c r="H22" s="134"/>
      <c r="I22" s="135" t="n">
        <f aca="false">E22+F22*G22/100</f>
        <v>0</v>
      </c>
      <c r="BA22" s="0" t="n">
        <v>2</v>
      </c>
    </row>
    <row r="23" customFormat="false" ht="12.75" hidden="false" customHeight="false" outlineLevel="0" collapsed="false">
      <c r="A23" s="55" t="s">
        <v>76</v>
      </c>
      <c r="B23" s="46"/>
      <c r="C23" s="46"/>
      <c r="D23" s="130"/>
      <c r="E23" s="131" t="n">
        <v>0</v>
      </c>
      <c r="F23" s="132" t="n">
        <v>0</v>
      </c>
      <c r="G23" s="133" t="n">
        <f aca="false">CHOOSE(BA23+1,HSV+PSV,HSV+PSV+Mont,HSV+PSV+Dodavka+Mont,HSV,PSV,Mont,Dodavka,Mont+Dodavka,0)</f>
        <v>0</v>
      </c>
      <c r="H23" s="134"/>
      <c r="I23" s="135" t="n">
        <f aca="false">E23+F23*G23/100</f>
        <v>0</v>
      </c>
      <c r="BA23" s="0" t="n">
        <v>2</v>
      </c>
    </row>
    <row r="24" customFormat="false" ht="12.75" hidden="false" customHeight="false" outlineLevel="0" collapsed="false">
      <c r="A24" s="136"/>
      <c r="B24" s="137" t="s">
        <v>77</v>
      </c>
      <c r="C24" s="138"/>
      <c r="D24" s="139"/>
      <c r="E24" s="140"/>
      <c r="F24" s="141"/>
      <c r="G24" s="141"/>
      <c r="H24" s="142" t="n">
        <f aca="false">SUM(I16:I23)</f>
        <v>0</v>
      </c>
      <c r="I24" s="142"/>
    </row>
    <row r="26" customFormat="false" ht="12.75" hidden="false" customHeight="false" outlineLevel="0" collapsed="false">
      <c r="B26" s="122"/>
      <c r="F26" s="143"/>
      <c r="G26" s="144"/>
      <c r="H26" s="144"/>
      <c r="I26" s="145"/>
    </row>
    <row r="27" customFormat="false" ht="12.75" hidden="false" customHeight="false" outlineLevel="0" collapsed="false">
      <c r="F27" s="143"/>
      <c r="G27" s="144"/>
      <c r="H27" s="144"/>
      <c r="I27" s="145"/>
    </row>
    <row r="28" customFormat="false" ht="12.75" hidden="false" customHeight="false" outlineLevel="0" collapsed="false">
      <c r="F28" s="143"/>
      <c r="G28" s="144"/>
      <c r="H28" s="144"/>
      <c r="I28" s="145"/>
    </row>
    <row r="29" customFormat="false" ht="12.75" hidden="false" customHeight="false" outlineLevel="0" collapsed="false">
      <c r="F29" s="143"/>
      <c r="G29" s="144"/>
      <c r="H29" s="144"/>
      <c r="I29" s="145"/>
    </row>
    <row r="30" customFormat="false" ht="12.75" hidden="false" customHeight="false" outlineLevel="0" collapsed="false">
      <c r="F30" s="143"/>
      <c r="G30" s="144"/>
      <c r="H30" s="144"/>
      <c r="I30" s="145"/>
    </row>
    <row r="31" customFormat="false" ht="12.75" hidden="false" customHeight="false" outlineLevel="0" collapsed="false">
      <c r="F31" s="143"/>
      <c r="G31" s="144"/>
      <c r="H31" s="144"/>
      <c r="I31" s="145"/>
    </row>
    <row r="32" customFormat="false" ht="12.75" hidden="false" customHeight="false" outlineLevel="0" collapsed="false">
      <c r="F32" s="143"/>
      <c r="G32" s="144"/>
      <c r="H32" s="144"/>
      <c r="I32" s="145"/>
    </row>
    <row r="33" customFormat="false" ht="12.75" hidden="false" customHeight="false" outlineLevel="0" collapsed="false">
      <c r="F33" s="143"/>
      <c r="G33" s="144"/>
      <c r="H33" s="144"/>
      <c r="I33" s="145"/>
    </row>
    <row r="34" customFormat="false" ht="12.75" hidden="false" customHeight="false" outlineLevel="0" collapsed="false">
      <c r="F34" s="143"/>
      <c r="G34" s="144"/>
      <c r="H34" s="144"/>
      <c r="I34" s="145"/>
    </row>
    <row r="35" customFormat="false" ht="12.75" hidden="false" customHeight="false" outlineLevel="0" collapsed="false">
      <c r="F35" s="143"/>
      <c r="G35" s="144"/>
      <c r="H35" s="144"/>
      <c r="I35" s="145"/>
    </row>
    <row r="36" customFormat="false" ht="12.75" hidden="false" customHeight="false" outlineLevel="0" collapsed="false">
      <c r="F36" s="143"/>
      <c r="G36" s="144"/>
      <c r="H36" s="144"/>
      <c r="I36" s="145"/>
    </row>
    <row r="37" customFormat="false" ht="12.75" hidden="false" customHeight="false" outlineLevel="0" collapsed="false">
      <c r="F37" s="143"/>
      <c r="G37" s="144"/>
      <c r="H37" s="144"/>
      <c r="I37" s="145"/>
    </row>
    <row r="38" customFormat="false" ht="12.75" hidden="false" customHeight="false" outlineLevel="0" collapsed="false">
      <c r="F38" s="143"/>
      <c r="G38" s="144"/>
      <c r="H38" s="144"/>
      <c r="I38" s="145"/>
    </row>
    <row r="39" customFormat="false" ht="12.75" hidden="false" customHeight="false" outlineLevel="0" collapsed="false">
      <c r="F39" s="143"/>
      <c r="G39" s="144"/>
      <c r="H39" s="144"/>
      <c r="I39" s="145"/>
    </row>
    <row r="40" customFormat="false" ht="12.75" hidden="false" customHeight="false" outlineLevel="0" collapsed="false">
      <c r="F40" s="143"/>
      <c r="G40" s="144"/>
      <c r="H40" s="144"/>
      <c r="I40" s="145"/>
    </row>
    <row r="41" customFormat="false" ht="12.75" hidden="false" customHeight="false" outlineLevel="0" collapsed="false">
      <c r="F41" s="143"/>
      <c r="G41" s="144"/>
      <c r="H41" s="144"/>
      <c r="I41" s="145"/>
    </row>
    <row r="42" customFormat="false" ht="12.75" hidden="false" customHeight="false" outlineLevel="0" collapsed="false">
      <c r="F42" s="143"/>
      <c r="G42" s="144"/>
      <c r="H42" s="144"/>
      <c r="I42" s="145"/>
    </row>
    <row r="43" customFormat="false" ht="12.75" hidden="false" customHeight="false" outlineLevel="0" collapsed="false">
      <c r="F43" s="143"/>
      <c r="G43" s="144"/>
      <c r="H43" s="144"/>
      <c r="I43" s="145"/>
    </row>
    <row r="44" customFormat="false" ht="12.75" hidden="false" customHeight="false" outlineLevel="0" collapsed="false">
      <c r="F44" s="143"/>
      <c r="G44" s="144"/>
      <c r="H44" s="144"/>
      <c r="I44" s="145"/>
    </row>
    <row r="45" customFormat="false" ht="12.75" hidden="false" customHeight="false" outlineLevel="0" collapsed="false">
      <c r="F45" s="143"/>
      <c r="G45" s="144"/>
      <c r="H45" s="144"/>
      <c r="I45" s="145"/>
    </row>
    <row r="46" customFormat="false" ht="12.75" hidden="false" customHeight="false" outlineLevel="0" collapsed="false">
      <c r="F46" s="143"/>
      <c r="G46" s="144"/>
      <c r="H46" s="144"/>
      <c r="I46" s="145"/>
    </row>
    <row r="47" customFormat="false" ht="12.75" hidden="false" customHeight="false" outlineLevel="0" collapsed="false">
      <c r="F47" s="143"/>
      <c r="G47" s="144"/>
      <c r="H47" s="144"/>
      <c r="I47" s="145"/>
    </row>
    <row r="48" customFormat="false" ht="12.75" hidden="false" customHeight="false" outlineLevel="0" collapsed="false">
      <c r="F48" s="143"/>
      <c r="G48" s="144"/>
      <c r="H48" s="144"/>
      <c r="I48" s="145"/>
    </row>
    <row r="49" customFormat="false" ht="12.75" hidden="false" customHeight="false" outlineLevel="0" collapsed="false">
      <c r="F49" s="143"/>
      <c r="G49" s="144"/>
      <c r="H49" s="144"/>
      <c r="I49" s="145"/>
    </row>
    <row r="50" customFormat="false" ht="12.75" hidden="false" customHeight="false" outlineLevel="0" collapsed="false">
      <c r="F50" s="143"/>
      <c r="G50" s="144"/>
      <c r="H50" s="144"/>
      <c r="I50" s="145"/>
    </row>
    <row r="51" customFormat="false" ht="12.75" hidden="false" customHeight="false" outlineLevel="0" collapsed="false">
      <c r="F51" s="143"/>
      <c r="G51" s="144"/>
      <c r="H51" s="144"/>
      <c r="I51" s="145"/>
    </row>
    <row r="52" customFormat="false" ht="12.75" hidden="false" customHeight="false" outlineLevel="0" collapsed="false">
      <c r="F52" s="143"/>
      <c r="G52" s="144"/>
      <c r="H52" s="144"/>
      <c r="I52" s="145"/>
    </row>
    <row r="53" customFormat="false" ht="12.75" hidden="false" customHeight="false" outlineLevel="0" collapsed="false">
      <c r="F53" s="143"/>
      <c r="G53" s="144"/>
      <c r="H53" s="144"/>
      <c r="I53" s="145"/>
    </row>
    <row r="54" customFormat="false" ht="12.75" hidden="false" customHeight="false" outlineLevel="0" collapsed="false">
      <c r="F54" s="143"/>
      <c r="G54" s="144"/>
      <c r="H54" s="144"/>
      <c r="I54" s="145"/>
    </row>
    <row r="55" customFormat="false" ht="12.75" hidden="false" customHeight="false" outlineLevel="0" collapsed="false">
      <c r="F55" s="143"/>
      <c r="G55" s="144"/>
      <c r="H55" s="144"/>
      <c r="I55" s="145"/>
    </row>
    <row r="56" customFormat="false" ht="12.75" hidden="false" customHeight="false" outlineLevel="0" collapsed="false">
      <c r="F56" s="143"/>
      <c r="G56" s="144"/>
      <c r="H56" s="144"/>
      <c r="I56" s="145"/>
    </row>
    <row r="57" customFormat="false" ht="12.75" hidden="false" customHeight="false" outlineLevel="0" collapsed="false">
      <c r="F57" s="143"/>
      <c r="G57" s="144"/>
      <c r="H57" s="144"/>
      <c r="I57" s="145"/>
    </row>
    <row r="58" customFormat="false" ht="12.75" hidden="false" customHeight="false" outlineLevel="0" collapsed="false">
      <c r="F58" s="143"/>
      <c r="G58" s="144"/>
      <c r="H58" s="144"/>
      <c r="I58" s="145"/>
    </row>
    <row r="59" customFormat="false" ht="12.75" hidden="false" customHeight="false" outlineLevel="0" collapsed="false">
      <c r="F59" s="143"/>
      <c r="G59" s="144"/>
      <c r="H59" s="144"/>
      <c r="I59" s="145"/>
    </row>
    <row r="60" customFormat="false" ht="12.75" hidden="false" customHeight="false" outlineLevel="0" collapsed="false">
      <c r="F60" s="143"/>
      <c r="G60" s="144"/>
      <c r="H60" s="144"/>
      <c r="I60" s="145"/>
    </row>
    <row r="61" customFormat="false" ht="12.75" hidden="false" customHeight="false" outlineLevel="0" collapsed="false">
      <c r="F61" s="143"/>
      <c r="G61" s="144"/>
      <c r="H61" s="144"/>
      <c r="I61" s="145"/>
    </row>
    <row r="62" customFormat="false" ht="12.75" hidden="false" customHeight="false" outlineLevel="0" collapsed="false">
      <c r="F62" s="143"/>
      <c r="G62" s="144"/>
      <c r="H62" s="144"/>
      <c r="I62" s="145"/>
    </row>
    <row r="63" customFormat="false" ht="12.75" hidden="false" customHeight="false" outlineLevel="0" collapsed="false">
      <c r="F63" s="143"/>
      <c r="G63" s="144"/>
      <c r="H63" s="144"/>
      <c r="I63" s="145"/>
    </row>
    <row r="64" customFormat="false" ht="12.75" hidden="false" customHeight="false" outlineLevel="0" collapsed="false">
      <c r="F64" s="143"/>
      <c r="G64" s="144"/>
      <c r="H64" s="144"/>
      <c r="I64" s="145"/>
    </row>
    <row r="65" customFormat="false" ht="12.75" hidden="false" customHeight="false" outlineLevel="0" collapsed="false">
      <c r="F65" s="143"/>
      <c r="G65" s="144"/>
      <c r="H65" s="144"/>
      <c r="I65" s="145"/>
    </row>
    <row r="66" customFormat="false" ht="12.75" hidden="false" customHeight="false" outlineLevel="0" collapsed="false">
      <c r="F66" s="143"/>
      <c r="G66" s="144"/>
      <c r="H66" s="144"/>
      <c r="I66" s="145"/>
    </row>
    <row r="67" customFormat="false" ht="12.75" hidden="false" customHeight="false" outlineLevel="0" collapsed="false">
      <c r="F67" s="143"/>
      <c r="G67" s="144"/>
      <c r="H67" s="144"/>
      <c r="I67" s="145"/>
    </row>
    <row r="68" customFormat="false" ht="12.75" hidden="false" customHeight="false" outlineLevel="0" collapsed="false">
      <c r="F68" s="143"/>
      <c r="G68" s="144"/>
      <c r="H68" s="144"/>
      <c r="I68" s="145"/>
    </row>
    <row r="69" customFormat="false" ht="12.75" hidden="false" customHeight="false" outlineLevel="0" collapsed="false">
      <c r="F69" s="143"/>
      <c r="G69" s="144"/>
      <c r="H69" s="144"/>
      <c r="I69" s="145"/>
    </row>
    <row r="70" customFormat="false" ht="12.75" hidden="false" customHeight="false" outlineLevel="0" collapsed="false">
      <c r="F70" s="143"/>
      <c r="G70" s="144"/>
      <c r="H70" s="144"/>
      <c r="I70" s="145"/>
    </row>
    <row r="71" customFormat="false" ht="12.75" hidden="false" customHeight="false" outlineLevel="0" collapsed="false">
      <c r="F71" s="143"/>
      <c r="G71" s="144"/>
      <c r="H71" s="144"/>
      <c r="I71" s="145"/>
    </row>
    <row r="72" customFormat="false" ht="12.75" hidden="false" customHeight="false" outlineLevel="0" collapsed="false">
      <c r="F72" s="143"/>
      <c r="G72" s="144"/>
      <c r="H72" s="144"/>
      <c r="I72" s="145"/>
    </row>
    <row r="73" customFormat="false" ht="12.75" hidden="false" customHeight="false" outlineLevel="0" collapsed="false">
      <c r="F73" s="143"/>
      <c r="G73" s="144"/>
      <c r="H73" s="144"/>
      <c r="I73" s="145"/>
    </row>
    <row r="74" customFormat="false" ht="12.75" hidden="false" customHeight="false" outlineLevel="0" collapsed="false">
      <c r="F74" s="143"/>
      <c r="G74" s="144"/>
      <c r="H74" s="144"/>
      <c r="I74" s="145"/>
    </row>
    <row r="75" customFormat="false" ht="12.75" hidden="false" customHeight="false" outlineLevel="0" collapsed="false">
      <c r="F75" s="143"/>
      <c r="G75" s="144"/>
      <c r="H75" s="144"/>
      <c r="I75" s="145"/>
    </row>
  </sheetData>
  <mergeCells count="6">
    <mergeCell ref="A1:B1"/>
    <mergeCell ref="A2:B2"/>
    <mergeCell ref="G2:I2"/>
    <mergeCell ref="A4:I4"/>
    <mergeCell ref="A13:I13"/>
    <mergeCell ref="H24:I2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X189"/>
  <sheetViews>
    <sheetView showFormulas="false" showGridLines="false" showRowColHeaders="true" showZeros="false" rightToLeft="false" tabSelected="false" showOutlineSymbols="true" defaultGridColor="true" view="normal" topLeftCell="A1" colorId="64" zoomScale="95" zoomScaleNormal="95" zoomScalePageLayoutView="100" workbookViewId="0">
      <selection pane="topLeft" activeCell="G8" activeCellId="0" sqref="G8"/>
    </sheetView>
  </sheetViews>
  <sheetFormatPr defaultColWidth="9.109375" defaultRowHeight="12.75" zeroHeight="false" outlineLevelRow="0" outlineLevelCol="0"/>
  <cols>
    <col collapsed="false" customWidth="true" hidden="false" outlineLevel="0" max="1" min="1" style="146" width="4.39"/>
    <col collapsed="false" customWidth="true" hidden="false" outlineLevel="0" max="2" min="2" style="146" width="11.54"/>
    <col collapsed="false" customWidth="true" hidden="false" outlineLevel="0" max="3" min="3" style="146" width="40.38"/>
    <col collapsed="false" customWidth="true" hidden="false" outlineLevel="0" max="4" min="4" style="146" width="5.54"/>
    <col collapsed="false" customWidth="true" hidden="false" outlineLevel="0" max="5" min="5" style="147" width="8.53"/>
    <col collapsed="false" customWidth="true" hidden="false" outlineLevel="0" max="6" min="6" style="146" width="9.82"/>
    <col collapsed="false" customWidth="true" hidden="false" outlineLevel="0" max="7" min="7" style="146" width="13.82"/>
    <col collapsed="false" customWidth="false" hidden="false" outlineLevel="0" max="9" min="8" style="146" width="9.1"/>
    <col collapsed="false" customWidth="true" hidden="false" outlineLevel="0" max="10" min="10" style="146" width="75.41"/>
    <col collapsed="false" customWidth="true" hidden="false" outlineLevel="0" max="11" min="11" style="146" width="45.26"/>
    <col collapsed="false" customWidth="false" hidden="false" outlineLevel="0" max="257" min="12" style="146" width="9.1"/>
  </cols>
  <sheetData>
    <row r="1" customFormat="false" ht="15.75" hidden="false" customHeight="false" outlineLevel="0" collapsed="false">
      <c r="A1" s="148" t="s">
        <v>78</v>
      </c>
      <c r="B1" s="148"/>
      <c r="C1" s="148"/>
      <c r="D1" s="148"/>
      <c r="E1" s="148"/>
      <c r="F1" s="148"/>
      <c r="G1" s="148"/>
    </row>
    <row r="2" customFormat="false" ht="14.25" hidden="false" customHeight="true" outlineLevel="0" collapsed="false">
      <c r="A2" s="149"/>
      <c r="B2" s="150"/>
      <c r="C2" s="151"/>
      <c r="D2" s="151"/>
      <c r="E2" s="152"/>
      <c r="F2" s="151"/>
      <c r="G2" s="151"/>
    </row>
    <row r="3" customFormat="false" ht="12.75" hidden="false" customHeight="false" outlineLevel="0" collapsed="false">
      <c r="A3" s="92" t="s">
        <v>53</v>
      </c>
      <c r="B3" s="92"/>
      <c r="C3" s="93" t="str">
        <f aca="false">CONCATENATE(cislostavby," ",nazevstavby)</f>
        <v>999 Ruzne</v>
      </c>
      <c r="D3" s="94"/>
      <c r="E3" s="153" t="s">
        <v>79</v>
      </c>
      <c r="F3" s="154" t="n">
        <f aca="false">'Rekapitulace- ZTI-1.NP učitelé'!H1</f>
        <v>6</v>
      </c>
      <c r="G3" s="155"/>
    </row>
    <row r="4" customFormat="false" ht="12.75" hidden="false" customHeight="false" outlineLevel="0" collapsed="false">
      <c r="A4" s="156" t="s">
        <v>55</v>
      </c>
      <c r="B4" s="156"/>
      <c r="C4" s="100" t="str">
        <f aca="false">CONCATENATE(cisloobjektu," ",nazevobjektu)</f>
        <v>024 SPŠS Kudelova</v>
      </c>
      <c r="D4" s="101"/>
      <c r="E4" s="157" t="str">
        <f aca="false">'Rekapitulace- ZTI-1.NP učitelé'!G2</f>
        <v>WC učitelé   1.NP</v>
      </c>
      <c r="F4" s="157"/>
      <c r="G4" s="157"/>
    </row>
    <row r="5" customFormat="false" ht="12.75" hidden="false" customHeight="false" outlineLevel="0" collapsed="false">
      <c r="A5" s="158"/>
      <c r="B5" s="149"/>
      <c r="C5" s="149"/>
      <c r="D5" s="149"/>
      <c r="E5" s="159"/>
      <c r="F5" s="149"/>
      <c r="G5" s="160"/>
    </row>
    <row r="6" customFormat="false" ht="12.75" hidden="false" customHeight="false" outlineLevel="0" collapsed="false">
      <c r="A6" s="161" t="s">
        <v>80</v>
      </c>
      <c r="B6" s="162" t="s">
        <v>81</v>
      </c>
      <c r="C6" s="162" t="s">
        <v>82</v>
      </c>
      <c r="D6" s="162" t="s">
        <v>83</v>
      </c>
      <c r="E6" s="162" t="s">
        <v>84</v>
      </c>
      <c r="F6" s="162" t="s">
        <v>85</v>
      </c>
      <c r="G6" s="163" t="s">
        <v>86</v>
      </c>
    </row>
    <row r="7" customFormat="false" ht="12.75" hidden="false" customHeight="false" outlineLevel="0" collapsed="false">
      <c r="A7" s="164" t="s">
        <v>87</v>
      </c>
      <c r="B7" s="165" t="s">
        <v>88</v>
      </c>
      <c r="C7" s="166" t="s">
        <v>89</v>
      </c>
      <c r="D7" s="167"/>
      <c r="E7" s="168"/>
      <c r="F7" s="168"/>
      <c r="G7" s="169"/>
      <c r="M7" s="170" t="n">
        <v>1</v>
      </c>
    </row>
    <row r="8" customFormat="false" ht="14.65" hidden="false" customHeight="false" outlineLevel="0" collapsed="false">
      <c r="A8" s="171" t="n">
        <v>1</v>
      </c>
      <c r="B8" s="172" t="s">
        <v>90</v>
      </c>
      <c r="C8" s="173" t="s">
        <v>91</v>
      </c>
      <c r="D8" s="174" t="s">
        <v>92</v>
      </c>
      <c r="E8" s="175" t="n">
        <v>65.5</v>
      </c>
      <c r="F8" s="175"/>
      <c r="G8" s="176" t="n">
        <f aca="false">E8*F8</f>
        <v>0</v>
      </c>
      <c r="M8" s="170" t="n">
        <v>2</v>
      </c>
      <c r="Y8" s="146" t="n">
        <v>1</v>
      </c>
      <c r="Z8" s="146" t="n">
        <v>7</v>
      </c>
      <c r="AA8" s="146" t="n">
        <v>7</v>
      </c>
      <c r="AX8" s="146" t="n">
        <v>2</v>
      </c>
      <c r="AY8" s="146" t="n">
        <f aca="false">IF(AX8=1,G8,0)</f>
        <v>0</v>
      </c>
      <c r="AZ8" s="146" t="n">
        <f aca="false">IF(AX8=2,G8,0)</f>
        <v>0</v>
      </c>
      <c r="BA8" s="146" t="n">
        <f aca="false">IF(AX8=3,G8,0)</f>
        <v>0</v>
      </c>
      <c r="BB8" s="146" t="n">
        <f aca="false">IF(AX8=4,G8,0)</f>
        <v>0</v>
      </c>
      <c r="BC8" s="146" t="n">
        <f aca="false">IF(AX8=5,G8,0)</f>
        <v>0</v>
      </c>
      <c r="BY8" s="177" t="n">
        <v>1</v>
      </c>
      <c r="BZ8" s="177" t="n">
        <v>7</v>
      </c>
      <c r="CX8" s="146" t="n">
        <v>0</v>
      </c>
    </row>
    <row r="9" customFormat="false" ht="14.65" hidden="false" customHeight="false" outlineLevel="0" collapsed="false">
      <c r="A9" s="171" t="n">
        <v>2</v>
      </c>
      <c r="B9" s="172" t="s">
        <v>93</v>
      </c>
      <c r="C9" s="173" t="s">
        <v>94</v>
      </c>
      <c r="D9" s="174" t="s">
        <v>92</v>
      </c>
      <c r="E9" s="175" t="n">
        <v>5.5</v>
      </c>
      <c r="F9" s="175"/>
      <c r="G9" s="176" t="n">
        <f aca="false">E9*F9</f>
        <v>0</v>
      </c>
      <c r="M9" s="170" t="n">
        <v>2</v>
      </c>
      <c r="Y9" s="146" t="n">
        <v>1</v>
      </c>
      <c r="Z9" s="146" t="n">
        <v>7</v>
      </c>
      <c r="AA9" s="146" t="n">
        <v>7</v>
      </c>
      <c r="AX9" s="146" t="n">
        <v>2</v>
      </c>
      <c r="AY9" s="146" t="n">
        <f aca="false">IF(AX9=1,G9,0)</f>
        <v>0</v>
      </c>
      <c r="AZ9" s="146" t="n">
        <f aca="false">IF(AX9=2,G9,0)</f>
        <v>0</v>
      </c>
      <c r="BA9" s="146" t="n">
        <f aca="false">IF(AX9=3,G9,0)</f>
        <v>0</v>
      </c>
      <c r="BB9" s="146" t="n">
        <f aca="false">IF(AX9=4,G9,0)</f>
        <v>0</v>
      </c>
      <c r="BC9" s="146" t="n">
        <f aca="false">IF(AX9=5,G9,0)</f>
        <v>0</v>
      </c>
      <c r="BY9" s="177" t="n">
        <v>1</v>
      </c>
      <c r="BZ9" s="177" t="n">
        <v>7</v>
      </c>
      <c r="CX9" s="146" t="n">
        <v>0.00047</v>
      </c>
    </row>
    <row r="10" customFormat="false" ht="14.65" hidden="false" customHeight="false" outlineLevel="0" collapsed="false">
      <c r="A10" s="171" t="n">
        <v>3</v>
      </c>
      <c r="B10" s="172" t="s">
        <v>95</v>
      </c>
      <c r="C10" s="173" t="s">
        <v>96</v>
      </c>
      <c r="D10" s="174" t="s">
        <v>92</v>
      </c>
      <c r="E10" s="175" t="n">
        <v>5.5</v>
      </c>
      <c r="F10" s="175"/>
      <c r="G10" s="176" t="n">
        <f aca="false">E10*F10</f>
        <v>0</v>
      </c>
      <c r="M10" s="170" t="n">
        <v>2</v>
      </c>
      <c r="Y10" s="146" t="n">
        <v>1</v>
      </c>
      <c r="Z10" s="146" t="n">
        <v>7</v>
      </c>
      <c r="AA10" s="146" t="n">
        <v>7</v>
      </c>
      <c r="AX10" s="146" t="n">
        <v>2</v>
      </c>
      <c r="AY10" s="146" t="n">
        <f aca="false">IF(AX10=1,G10,0)</f>
        <v>0</v>
      </c>
      <c r="AZ10" s="146" t="n">
        <f aca="false">IF(AX10=2,G10,0)</f>
        <v>0</v>
      </c>
      <c r="BA10" s="146" t="n">
        <f aca="false">IF(AX10=3,G10,0)</f>
        <v>0</v>
      </c>
      <c r="BB10" s="146" t="n">
        <f aca="false">IF(AX10=4,G10,0)</f>
        <v>0</v>
      </c>
      <c r="BC10" s="146" t="n">
        <f aca="false">IF(AX10=5,G10,0)</f>
        <v>0</v>
      </c>
      <c r="BY10" s="177" t="n">
        <v>1</v>
      </c>
      <c r="BZ10" s="177" t="n">
        <v>7</v>
      </c>
      <c r="CX10" s="146" t="n">
        <v>0.0007</v>
      </c>
    </row>
    <row r="11" customFormat="false" ht="14.65" hidden="false" customHeight="false" outlineLevel="0" collapsed="false">
      <c r="A11" s="171" t="n">
        <v>4</v>
      </c>
      <c r="B11" s="172" t="s">
        <v>97</v>
      </c>
      <c r="C11" s="173" t="s">
        <v>98</v>
      </c>
      <c r="D11" s="174" t="s">
        <v>92</v>
      </c>
      <c r="E11" s="175" t="n">
        <v>10.5</v>
      </c>
      <c r="F11" s="175"/>
      <c r="G11" s="176" t="n">
        <f aca="false">E11*F11</f>
        <v>0</v>
      </c>
      <c r="M11" s="170" t="n">
        <v>2</v>
      </c>
      <c r="Y11" s="146" t="n">
        <v>1</v>
      </c>
      <c r="Z11" s="146" t="n">
        <v>7</v>
      </c>
      <c r="AA11" s="146" t="n">
        <v>7</v>
      </c>
      <c r="AX11" s="146" t="n">
        <v>2</v>
      </c>
      <c r="AY11" s="146" t="n">
        <f aca="false">IF(AX11=1,G11,0)</f>
        <v>0</v>
      </c>
      <c r="AZ11" s="146" t="n">
        <f aca="false">IF(AX11=2,G11,0)</f>
        <v>0</v>
      </c>
      <c r="BA11" s="146" t="n">
        <f aca="false">IF(AX11=3,G11,0)</f>
        <v>0</v>
      </c>
      <c r="BB11" s="146" t="n">
        <f aca="false">IF(AX11=4,G11,0)</f>
        <v>0</v>
      </c>
      <c r="BC11" s="146" t="n">
        <f aca="false">IF(AX11=5,G11,0)</f>
        <v>0</v>
      </c>
      <c r="BY11" s="177" t="n">
        <v>1</v>
      </c>
      <c r="BZ11" s="177" t="n">
        <v>7</v>
      </c>
      <c r="CX11" s="146" t="n">
        <v>0.00152</v>
      </c>
    </row>
    <row r="12" customFormat="false" ht="14.65" hidden="false" customHeight="false" outlineLevel="0" collapsed="false">
      <c r="A12" s="171" t="n">
        <v>5</v>
      </c>
      <c r="B12" s="172" t="s">
        <v>99</v>
      </c>
      <c r="C12" s="173" t="s">
        <v>100</v>
      </c>
      <c r="D12" s="174" t="s">
        <v>92</v>
      </c>
      <c r="E12" s="175" t="n">
        <v>3.5</v>
      </c>
      <c r="F12" s="175"/>
      <c r="G12" s="176" t="n">
        <f aca="false">E12*F12</f>
        <v>0</v>
      </c>
      <c r="M12" s="170" t="n">
        <v>2</v>
      </c>
      <c r="Y12" s="146" t="n">
        <v>1</v>
      </c>
      <c r="Z12" s="146" t="n">
        <v>7</v>
      </c>
      <c r="AA12" s="146" t="n">
        <v>7</v>
      </c>
      <c r="AX12" s="146" t="n">
        <v>2</v>
      </c>
      <c r="AY12" s="146" t="n">
        <f aca="false">IF(AX12=1,G12,0)</f>
        <v>0</v>
      </c>
      <c r="AZ12" s="146" t="n">
        <f aca="false">IF(AX12=2,G12,0)</f>
        <v>0</v>
      </c>
      <c r="BA12" s="146" t="n">
        <f aca="false">IF(AX12=3,G12,0)</f>
        <v>0</v>
      </c>
      <c r="BB12" s="146" t="n">
        <f aca="false">IF(AX12=4,G12,0)</f>
        <v>0</v>
      </c>
      <c r="BC12" s="146" t="n">
        <f aca="false">IF(AX12=5,G12,0)</f>
        <v>0</v>
      </c>
      <c r="BY12" s="177" t="n">
        <v>1</v>
      </c>
      <c r="BZ12" s="177" t="n">
        <v>7</v>
      </c>
      <c r="CX12" s="146" t="n">
        <v>0.00078</v>
      </c>
    </row>
    <row r="13" customFormat="false" ht="14.65" hidden="false" customHeight="false" outlineLevel="0" collapsed="false">
      <c r="A13" s="171" t="n">
        <v>6</v>
      </c>
      <c r="B13" s="172" t="s">
        <v>101</v>
      </c>
      <c r="C13" s="173" t="s">
        <v>102</v>
      </c>
      <c r="D13" s="174" t="s">
        <v>92</v>
      </c>
      <c r="E13" s="175" t="n">
        <v>22.5</v>
      </c>
      <c r="F13" s="175"/>
      <c r="G13" s="176" t="n">
        <f aca="false">E13*F13</f>
        <v>0</v>
      </c>
      <c r="M13" s="170" t="n">
        <v>2</v>
      </c>
      <c r="Y13" s="146" t="n">
        <v>1</v>
      </c>
      <c r="Z13" s="146" t="n">
        <v>7</v>
      </c>
      <c r="AA13" s="146" t="n">
        <v>7</v>
      </c>
      <c r="AX13" s="146" t="n">
        <v>2</v>
      </c>
      <c r="AY13" s="146" t="n">
        <f aca="false">IF(AX13=1,G13,0)</f>
        <v>0</v>
      </c>
      <c r="AZ13" s="146" t="n">
        <f aca="false">IF(AX13=2,G13,0)</f>
        <v>0</v>
      </c>
      <c r="BA13" s="146" t="n">
        <f aca="false">IF(AX13=3,G13,0)</f>
        <v>0</v>
      </c>
      <c r="BB13" s="146" t="n">
        <f aca="false">IF(AX13=4,G13,0)</f>
        <v>0</v>
      </c>
      <c r="BC13" s="146" t="n">
        <f aca="false">IF(AX13=5,G13,0)</f>
        <v>0</v>
      </c>
      <c r="BY13" s="177" t="n">
        <v>1</v>
      </c>
      <c r="BZ13" s="177" t="n">
        <v>7</v>
      </c>
      <c r="CX13" s="146" t="n">
        <v>0.00131</v>
      </c>
    </row>
    <row r="14" customFormat="false" ht="14.65" hidden="false" customHeight="false" outlineLevel="0" collapsed="false">
      <c r="A14" s="171" t="n">
        <v>7</v>
      </c>
      <c r="B14" s="172" t="s">
        <v>103</v>
      </c>
      <c r="C14" s="173" t="s">
        <v>104</v>
      </c>
      <c r="D14" s="174" t="s">
        <v>92</v>
      </c>
      <c r="E14" s="175" t="n">
        <v>10.5</v>
      </c>
      <c r="F14" s="175"/>
      <c r="G14" s="176" t="n">
        <f aca="false">E14*F14</f>
        <v>0</v>
      </c>
      <c r="M14" s="170" t="n">
        <v>2</v>
      </c>
      <c r="Y14" s="146" t="n">
        <v>1</v>
      </c>
      <c r="Z14" s="146" t="n">
        <v>7</v>
      </c>
      <c r="AA14" s="146" t="n">
        <v>7</v>
      </c>
      <c r="AX14" s="146" t="n">
        <v>2</v>
      </c>
      <c r="AY14" s="146" t="n">
        <f aca="false">IF(AX14=1,G14,0)</f>
        <v>0</v>
      </c>
      <c r="AZ14" s="146" t="n">
        <f aca="false">IF(AX14=2,G14,0)</f>
        <v>0</v>
      </c>
      <c r="BA14" s="146" t="n">
        <f aca="false">IF(AX14=3,G14,0)</f>
        <v>0</v>
      </c>
      <c r="BB14" s="146" t="n">
        <f aca="false">IF(AX14=4,G14,0)</f>
        <v>0</v>
      </c>
      <c r="BC14" s="146" t="n">
        <f aca="false">IF(AX14=5,G14,0)</f>
        <v>0</v>
      </c>
      <c r="BY14" s="177" t="n">
        <v>1</v>
      </c>
      <c r="BZ14" s="177" t="n">
        <v>7</v>
      </c>
      <c r="CX14" s="146" t="n">
        <v>0.00161</v>
      </c>
    </row>
    <row r="15" customFormat="false" ht="14.65" hidden="false" customHeight="false" outlineLevel="0" collapsed="false">
      <c r="A15" s="171" t="n">
        <v>8</v>
      </c>
      <c r="B15" s="172" t="s">
        <v>105</v>
      </c>
      <c r="C15" s="173" t="s">
        <v>106</v>
      </c>
      <c r="D15" s="174" t="s">
        <v>92</v>
      </c>
      <c r="E15" s="175" t="n">
        <v>7.5</v>
      </c>
      <c r="F15" s="175"/>
      <c r="G15" s="176" t="n">
        <f aca="false">E15*F15</f>
        <v>0</v>
      </c>
      <c r="M15" s="170" t="n">
        <v>2</v>
      </c>
      <c r="Y15" s="146" t="n">
        <v>1</v>
      </c>
      <c r="Z15" s="146" t="n">
        <v>7</v>
      </c>
      <c r="AA15" s="146" t="n">
        <v>7</v>
      </c>
      <c r="AX15" s="146" t="n">
        <v>2</v>
      </c>
      <c r="AY15" s="146" t="n">
        <f aca="false">IF(AX15=1,G15,0)</f>
        <v>0</v>
      </c>
      <c r="AZ15" s="146" t="n">
        <f aca="false">IF(AX15=2,G15,0)</f>
        <v>0</v>
      </c>
      <c r="BA15" s="146" t="n">
        <f aca="false">IF(AX15=3,G15,0)</f>
        <v>0</v>
      </c>
      <c r="BB15" s="146" t="n">
        <f aca="false">IF(AX15=4,G15,0)</f>
        <v>0</v>
      </c>
      <c r="BC15" s="146" t="n">
        <f aca="false">IF(AX15=5,G15,0)</f>
        <v>0</v>
      </c>
      <c r="BY15" s="177" t="n">
        <v>1</v>
      </c>
      <c r="BZ15" s="177" t="n">
        <v>7</v>
      </c>
      <c r="CX15" s="146" t="n">
        <v>0.00137</v>
      </c>
    </row>
    <row r="16" customFormat="false" ht="14.65" hidden="false" customHeight="false" outlineLevel="0" collapsed="false">
      <c r="A16" s="171" t="n">
        <v>9</v>
      </c>
      <c r="B16" s="172" t="s">
        <v>107</v>
      </c>
      <c r="C16" s="173" t="s">
        <v>108</v>
      </c>
      <c r="D16" s="174" t="s">
        <v>92</v>
      </c>
      <c r="E16" s="175" t="n">
        <v>65.5</v>
      </c>
      <c r="F16" s="175"/>
      <c r="G16" s="176" t="n">
        <f aca="false">E16*F16</f>
        <v>0</v>
      </c>
      <c r="M16" s="170" t="n">
        <v>2</v>
      </c>
      <c r="Y16" s="146" t="n">
        <v>1</v>
      </c>
      <c r="Z16" s="146" t="n">
        <v>1</v>
      </c>
      <c r="AA16" s="146" t="n">
        <v>1</v>
      </c>
      <c r="AX16" s="146" t="n">
        <v>2</v>
      </c>
      <c r="AY16" s="146" t="n">
        <f aca="false">IF(AX16=1,G16,0)</f>
        <v>0</v>
      </c>
      <c r="AZ16" s="146" t="n">
        <f aca="false">IF(AX16=2,G16,0)</f>
        <v>0</v>
      </c>
      <c r="BA16" s="146" t="n">
        <f aca="false">IF(AX16=3,G16,0)</f>
        <v>0</v>
      </c>
      <c r="BB16" s="146" t="n">
        <f aca="false">IF(AX16=4,G16,0)</f>
        <v>0</v>
      </c>
      <c r="BC16" s="146" t="n">
        <f aca="false">IF(AX16=5,G16,0)</f>
        <v>0</v>
      </c>
      <c r="BY16" s="177" t="n">
        <v>1</v>
      </c>
      <c r="BZ16" s="177" t="n">
        <v>1</v>
      </c>
      <c r="CX16" s="146" t="n">
        <v>0</v>
      </c>
    </row>
    <row r="17" customFormat="false" ht="14.65" hidden="false" customHeight="false" outlineLevel="0" collapsed="false">
      <c r="A17" s="171" t="n">
        <v>10</v>
      </c>
      <c r="B17" s="172" t="s">
        <v>109</v>
      </c>
      <c r="C17" s="173" t="s">
        <v>110</v>
      </c>
      <c r="D17" s="174" t="s">
        <v>111</v>
      </c>
      <c r="E17" s="175" t="n">
        <v>3</v>
      </c>
      <c r="F17" s="175"/>
      <c r="G17" s="176" t="n">
        <f aca="false">E17*F17</f>
        <v>0</v>
      </c>
      <c r="M17" s="170" t="n">
        <v>2</v>
      </c>
      <c r="Y17" s="146" t="n">
        <v>12</v>
      </c>
      <c r="Z17" s="146" t="n">
        <v>0</v>
      </c>
      <c r="AA17" s="146" t="n">
        <v>4</v>
      </c>
      <c r="AX17" s="146" t="n">
        <v>2</v>
      </c>
      <c r="AY17" s="146" t="n">
        <f aca="false">IF(AX17=1,G17,0)</f>
        <v>0</v>
      </c>
      <c r="AZ17" s="146" t="n">
        <f aca="false">IF(AX17=2,G17,0)</f>
        <v>0</v>
      </c>
      <c r="BA17" s="146" t="n">
        <f aca="false">IF(AX17=3,G17,0)</f>
        <v>0</v>
      </c>
      <c r="BB17" s="146" t="n">
        <f aca="false">IF(AX17=4,G17,0)</f>
        <v>0</v>
      </c>
      <c r="BC17" s="146" t="n">
        <f aca="false">IF(AX17=5,G17,0)</f>
        <v>0</v>
      </c>
      <c r="BY17" s="177" t="n">
        <v>12</v>
      </c>
      <c r="BZ17" s="177" t="n">
        <v>0</v>
      </c>
      <c r="CX17" s="146" t="n">
        <v>0</v>
      </c>
    </row>
    <row r="18" customFormat="false" ht="14.65" hidden="false" customHeight="false" outlineLevel="0" collapsed="false">
      <c r="A18" s="171" t="n">
        <v>11</v>
      </c>
      <c r="B18" s="172" t="s">
        <v>112</v>
      </c>
      <c r="C18" s="173" t="s">
        <v>113</v>
      </c>
      <c r="D18" s="174" t="s">
        <v>111</v>
      </c>
      <c r="E18" s="175" t="n">
        <v>3</v>
      </c>
      <c r="F18" s="175"/>
      <c r="G18" s="176" t="n">
        <f aca="false">E18*F18</f>
        <v>0</v>
      </c>
      <c r="M18" s="170" t="n">
        <v>2</v>
      </c>
      <c r="Y18" s="146" t="n">
        <v>12</v>
      </c>
      <c r="Z18" s="146" t="n">
        <v>0</v>
      </c>
      <c r="AA18" s="146" t="n">
        <v>5</v>
      </c>
      <c r="AX18" s="146" t="n">
        <v>2</v>
      </c>
      <c r="AY18" s="146" t="n">
        <f aca="false">IF(AX18=1,G18,0)</f>
        <v>0</v>
      </c>
      <c r="AZ18" s="146" t="n">
        <f aca="false">IF(AX18=2,G18,0)</f>
        <v>0</v>
      </c>
      <c r="BA18" s="146" t="n">
        <f aca="false">IF(AX18=3,G18,0)</f>
        <v>0</v>
      </c>
      <c r="BB18" s="146" t="n">
        <f aca="false">IF(AX18=4,G18,0)</f>
        <v>0</v>
      </c>
      <c r="BC18" s="146" t="n">
        <f aca="false">IF(AX18=5,G18,0)</f>
        <v>0</v>
      </c>
      <c r="BY18" s="177" t="n">
        <v>12</v>
      </c>
      <c r="BZ18" s="177" t="n">
        <v>0</v>
      </c>
      <c r="CX18" s="146" t="n">
        <v>0</v>
      </c>
    </row>
    <row r="19" customFormat="false" ht="14.65" hidden="false" customHeight="false" outlineLevel="0" collapsed="false">
      <c r="A19" s="171" t="n">
        <v>12</v>
      </c>
      <c r="B19" s="172" t="s">
        <v>114</v>
      </c>
      <c r="C19" s="173" t="s">
        <v>115</v>
      </c>
      <c r="D19" s="174" t="s">
        <v>116</v>
      </c>
      <c r="E19" s="175" t="n">
        <v>6</v>
      </c>
      <c r="F19" s="175"/>
      <c r="G19" s="176" t="n">
        <f aca="false">E19*F19</f>
        <v>0</v>
      </c>
      <c r="M19" s="170" t="n">
        <v>2</v>
      </c>
      <c r="Y19" s="146" t="n">
        <v>12</v>
      </c>
      <c r="Z19" s="146" t="n">
        <v>0</v>
      </c>
      <c r="AA19" s="146" t="n">
        <v>6</v>
      </c>
      <c r="AX19" s="146" t="n">
        <v>2</v>
      </c>
      <c r="AY19" s="146" t="n">
        <f aca="false">IF(AX19=1,G19,0)</f>
        <v>0</v>
      </c>
      <c r="AZ19" s="146" t="n">
        <f aca="false">IF(AX19=2,G19,0)</f>
        <v>0</v>
      </c>
      <c r="BA19" s="146" t="n">
        <f aca="false">IF(AX19=3,G19,0)</f>
        <v>0</v>
      </c>
      <c r="BB19" s="146" t="n">
        <f aca="false">IF(AX19=4,G19,0)</f>
        <v>0</v>
      </c>
      <c r="BC19" s="146" t="n">
        <f aca="false">IF(AX19=5,G19,0)</f>
        <v>0</v>
      </c>
      <c r="BY19" s="177" t="n">
        <v>12</v>
      </c>
      <c r="BZ19" s="177" t="n">
        <v>0</v>
      </c>
      <c r="CX19" s="146" t="n">
        <v>0</v>
      </c>
    </row>
    <row r="20" customFormat="false" ht="14.65" hidden="false" customHeight="false" outlineLevel="0" collapsed="false">
      <c r="A20" s="171" t="n">
        <v>13</v>
      </c>
      <c r="B20" s="172" t="s">
        <v>117</v>
      </c>
      <c r="C20" s="173" t="s">
        <v>118</v>
      </c>
      <c r="D20" s="174" t="s">
        <v>116</v>
      </c>
      <c r="E20" s="175" t="n">
        <v>7.5</v>
      </c>
      <c r="F20" s="175"/>
      <c r="G20" s="176" t="n">
        <f aca="false">E20*F20</f>
        <v>0</v>
      </c>
      <c r="M20" s="170" t="n">
        <v>2</v>
      </c>
      <c r="Y20" s="146" t="n">
        <v>12</v>
      </c>
      <c r="Z20" s="146" t="n">
        <v>0</v>
      </c>
      <c r="AA20" s="146" t="n">
        <v>9</v>
      </c>
      <c r="AX20" s="146" t="n">
        <v>2</v>
      </c>
      <c r="AY20" s="146" t="n">
        <f aca="false">IF(AX20=1,G20,0)</f>
        <v>0</v>
      </c>
      <c r="AZ20" s="146" t="n">
        <f aca="false">IF(AX20=2,G20,0)</f>
        <v>0</v>
      </c>
      <c r="BA20" s="146" t="n">
        <f aca="false">IF(AX20=3,G20,0)</f>
        <v>0</v>
      </c>
      <c r="BB20" s="146" t="n">
        <f aca="false">IF(AX20=4,G20,0)</f>
        <v>0</v>
      </c>
      <c r="BC20" s="146" t="n">
        <f aca="false">IF(AX20=5,G20,0)</f>
        <v>0</v>
      </c>
      <c r="BY20" s="177" t="n">
        <v>12</v>
      </c>
      <c r="BZ20" s="177" t="n">
        <v>0</v>
      </c>
      <c r="CX20" s="146" t="n">
        <v>0.0002</v>
      </c>
    </row>
    <row r="21" customFormat="false" ht="14.65" hidden="false" customHeight="false" outlineLevel="0" collapsed="false">
      <c r="A21" s="171" t="n">
        <v>14</v>
      </c>
      <c r="B21" s="172" t="s">
        <v>119</v>
      </c>
      <c r="C21" s="173" t="s">
        <v>120</v>
      </c>
      <c r="D21" s="174" t="s">
        <v>116</v>
      </c>
      <c r="E21" s="175" t="n">
        <v>4</v>
      </c>
      <c r="F21" s="175"/>
      <c r="G21" s="176" t="n">
        <f aca="false">E21*F21</f>
        <v>0</v>
      </c>
      <c r="M21" s="170" t="n">
        <v>2</v>
      </c>
      <c r="Y21" s="146" t="n">
        <v>12</v>
      </c>
      <c r="Z21" s="146" t="n">
        <v>0</v>
      </c>
      <c r="AA21" s="146" t="n">
        <v>205</v>
      </c>
      <c r="AX21" s="146" t="n">
        <v>2</v>
      </c>
      <c r="AY21" s="146" t="n">
        <f aca="false">IF(AX21=1,G21,0)</f>
        <v>0</v>
      </c>
      <c r="AZ21" s="146" t="n">
        <f aca="false">IF(AX21=2,G21,0)</f>
        <v>0</v>
      </c>
      <c r="BA21" s="146" t="n">
        <f aca="false">IF(AX21=3,G21,0)</f>
        <v>0</v>
      </c>
      <c r="BB21" s="146" t="n">
        <f aca="false">IF(AX21=4,G21,0)</f>
        <v>0</v>
      </c>
      <c r="BC21" s="146" t="n">
        <f aca="false">IF(AX21=5,G21,0)</f>
        <v>0</v>
      </c>
      <c r="BY21" s="177" t="n">
        <v>12</v>
      </c>
      <c r="BZ21" s="177" t="n">
        <v>0</v>
      </c>
      <c r="CX21" s="146" t="n">
        <v>0.0002</v>
      </c>
    </row>
    <row r="22" customFormat="false" ht="14.65" hidden="false" customHeight="false" outlineLevel="0" collapsed="false">
      <c r="A22" s="171" t="n">
        <v>15</v>
      </c>
      <c r="B22" s="172" t="s">
        <v>121</v>
      </c>
      <c r="C22" s="173" t="s">
        <v>122</v>
      </c>
      <c r="D22" s="174" t="s">
        <v>116</v>
      </c>
      <c r="E22" s="175" t="n">
        <v>2</v>
      </c>
      <c r="F22" s="175"/>
      <c r="G22" s="176" t="n">
        <f aca="false">E22*F22</f>
        <v>0</v>
      </c>
      <c r="M22" s="170" t="n">
        <v>2</v>
      </c>
      <c r="Y22" s="146" t="n">
        <v>12</v>
      </c>
      <c r="Z22" s="146" t="n">
        <v>0</v>
      </c>
      <c r="AA22" s="146" t="n">
        <v>206</v>
      </c>
      <c r="AX22" s="146" t="n">
        <v>2</v>
      </c>
      <c r="AY22" s="146" t="n">
        <f aca="false">IF(AX22=1,G22,0)</f>
        <v>0</v>
      </c>
      <c r="AZ22" s="146" t="n">
        <f aca="false">IF(AX22=2,G22,0)</f>
        <v>0</v>
      </c>
      <c r="BA22" s="146" t="n">
        <f aca="false">IF(AX22=3,G22,0)</f>
        <v>0</v>
      </c>
      <c r="BB22" s="146" t="n">
        <f aca="false">IF(AX22=4,G22,0)</f>
        <v>0</v>
      </c>
      <c r="BC22" s="146" t="n">
        <f aca="false">IF(AX22=5,G22,0)</f>
        <v>0</v>
      </c>
      <c r="BY22" s="177" t="n">
        <v>12</v>
      </c>
      <c r="BZ22" s="177" t="n">
        <v>0</v>
      </c>
      <c r="CX22" s="146" t="n">
        <v>0.0002</v>
      </c>
    </row>
    <row r="23" customFormat="false" ht="14.65" hidden="false" customHeight="false" outlineLevel="0" collapsed="false">
      <c r="A23" s="171" t="n">
        <v>16</v>
      </c>
      <c r="B23" s="172" t="s">
        <v>123</v>
      </c>
      <c r="C23" s="173" t="s">
        <v>124</v>
      </c>
      <c r="D23" s="174" t="s">
        <v>125</v>
      </c>
      <c r="E23" s="175" t="n">
        <v>8</v>
      </c>
      <c r="F23" s="175"/>
      <c r="G23" s="176" t="n">
        <f aca="false">E23*F23</f>
        <v>0</v>
      </c>
      <c r="M23" s="170" t="n">
        <v>2</v>
      </c>
      <c r="Y23" s="146" t="n">
        <v>12</v>
      </c>
      <c r="Z23" s="146" t="n">
        <v>0</v>
      </c>
      <c r="AA23" s="146" t="n">
        <v>11</v>
      </c>
      <c r="AX23" s="146" t="n">
        <v>2</v>
      </c>
      <c r="AY23" s="146" t="n">
        <f aca="false">IF(AX23=1,G23,0)</f>
        <v>0</v>
      </c>
      <c r="AZ23" s="146" t="n">
        <f aca="false">IF(AX23=2,G23,0)</f>
        <v>0</v>
      </c>
      <c r="BA23" s="146" t="n">
        <f aca="false">IF(AX23=3,G23,0)</f>
        <v>0</v>
      </c>
      <c r="BB23" s="146" t="n">
        <f aca="false">IF(AX23=4,G23,0)</f>
        <v>0</v>
      </c>
      <c r="BC23" s="146" t="n">
        <f aca="false">IF(AX23=5,G23,0)</f>
        <v>0</v>
      </c>
      <c r="BY23" s="177" t="n">
        <v>12</v>
      </c>
      <c r="BZ23" s="177" t="n">
        <v>0</v>
      </c>
      <c r="CX23" s="146" t="n">
        <v>0.00034</v>
      </c>
    </row>
    <row r="24" customFormat="false" ht="14.65" hidden="false" customHeight="false" outlineLevel="0" collapsed="false">
      <c r="A24" s="171" t="n">
        <v>17</v>
      </c>
      <c r="B24" s="172" t="s">
        <v>126</v>
      </c>
      <c r="C24" s="173" t="s">
        <v>127</v>
      </c>
      <c r="D24" s="174" t="s">
        <v>116</v>
      </c>
      <c r="E24" s="175" t="n">
        <v>6</v>
      </c>
      <c r="F24" s="175"/>
      <c r="G24" s="176" t="n">
        <f aca="false">E24*F24</f>
        <v>0</v>
      </c>
      <c r="M24" s="170" t="n">
        <v>2</v>
      </c>
      <c r="Y24" s="146" t="n">
        <v>12</v>
      </c>
      <c r="Z24" s="146" t="n">
        <v>0</v>
      </c>
      <c r="AA24" s="146" t="n">
        <v>13</v>
      </c>
      <c r="AX24" s="146" t="n">
        <v>2</v>
      </c>
      <c r="AY24" s="146" t="n">
        <f aca="false">IF(AX24=1,G24,0)</f>
        <v>0</v>
      </c>
      <c r="AZ24" s="146" t="n">
        <f aca="false">IF(AX24=2,G24,0)</f>
        <v>0</v>
      </c>
      <c r="BA24" s="146" t="n">
        <f aca="false">IF(AX24=3,G24,0)</f>
        <v>0</v>
      </c>
      <c r="BB24" s="146" t="n">
        <f aca="false">IF(AX24=4,G24,0)</f>
        <v>0</v>
      </c>
      <c r="BC24" s="146" t="n">
        <f aca="false">IF(AX24=5,G24,0)</f>
        <v>0</v>
      </c>
      <c r="BY24" s="177" t="n">
        <v>12</v>
      </c>
      <c r="BZ24" s="177" t="n">
        <v>0</v>
      </c>
      <c r="CX24" s="146" t="n">
        <v>0.00034</v>
      </c>
    </row>
    <row r="25" customFormat="false" ht="14.65" hidden="false" customHeight="false" outlineLevel="0" collapsed="false">
      <c r="A25" s="171" t="n">
        <v>18</v>
      </c>
      <c r="B25" s="172" t="s">
        <v>128</v>
      </c>
      <c r="C25" s="173" t="s">
        <v>129</v>
      </c>
      <c r="D25" s="174" t="s">
        <v>125</v>
      </c>
      <c r="E25" s="175" t="n">
        <v>4</v>
      </c>
      <c r="F25" s="175"/>
      <c r="G25" s="176" t="n">
        <f aca="false">E25*F25</f>
        <v>0</v>
      </c>
      <c r="M25" s="170" t="n">
        <v>2</v>
      </c>
      <c r="Y25" s="146" t="n">
        <v>3</v>
      </c>
      <c r="Z25" s="146" t="n">
        <v>7</v>
      </c>
      <c r="AA25" s="146" t="s">
        <v>128</v>
      </c>
      <c r="AX25" s="146" t="n">
        <v>2</v>
      </c>
      <c r="AY25" s="146" t="n">
        <f aca="false">IF(AX25=1,G25,0)</f>
        <v>0</v>
      </c>
      <c r="AZ25" s="146" t="n">
        <f aca="false">IF(AX25=2,G25,0)</f>
        <v>0</v>
      </c>
      <c r="BA25" s="146" t="n">
        <f aca="false">IF(AX25=3,G25,0)</f>
        <v>0</v>
      </c>
      <c r="BB25" s="146" t="n">
        <f aca="false">IF(AX25=4,G25,0)</f>
        <v>0</v>
      </c>
      <c r="BC25" s="146" t="n">
        <f aca="false">IF(AX25=5,G25,0)</f>
        <v>0</v>
      </c>
      <c r="BY25" s="177" t="n">
        <v>3</v>
      </c>
      <c r="BZ25" s="177" t="n">
        <v>7</v>
      </c>
      <c r="CX25" s="146" t="n">
        <v>0.00038</v>
      </c>
    </row>
    <row r="26" customFormat="false" ht="14.65" hidden="false" customHeight="false" outlineLevel="0" collapsed="false">
      <c r="A26" s="171" t="n">
        <v>19</v>
      </c>
      <c r="B26" s="172" t="s">
        <v>130</v>
      </c>
      <c r="C26" s="173" t="s">
        <v>131</v>
      </c>
      <c r="D26" s="174" t="s">
        <v>125</v>
      </c>
      <c r="E26" s="175" t="n">
        <v>2</v>
      </c>
      <c r="F26" s="175"/>
      <c r="G26" s="176" t="n">
        <f aca="false">E26*F26</f>
        <v>0</v>
      </c>
      <c r="M26" s="170" t="n">
        <v>2</v>
      </c>
      <c r="Y26" s="146" t="n">
        <v>3</v>
      </c>
      <c r="Z26" s="146" t="n">
        <v>7</v>
      </c>
      <c r="AA26" s="146" t="s">
        <v>130</v>
      </c>
      <c r="AX26" s="146" t="n">
        <v>2</v>
      </c>
      <c r="AY26" s="146" t="n">
        <f aca="false">IF(AX26=1,G26,0)</f>
        <v>0</v>
      </c>
      <c r="AZ26" s="146" t="n">
        <f aca="false">IF(AX26=2,G26,0)</f>
        <v>0</v>
      </c>
      <c r="BA26" s="146" t="n">
        <f aca="false">IF(AX26=3,G26,0)</f>
        <v>0</v>
      </c>
      <c r="BB26" s="146" t="n">
        <f aca="false">IF(AX26=4,G26,0)</f>
        <v>0</v>
      </c>
      <c r="BC26" s="146" t="n">
        <f aca="false">IF(AX26=5,G26,0)</f>
        <v>0</v>
      </c>
      <c r="BY26" s="177" t="n">
        <v>3</v>
      </c>
      <c r="BZ26" s="177" t="n">
        <v>7</v>
      </c>
      <c r="CX26" s="146" t="n">
        <v>0.00038</v>
      </c>
    </row>
    <row r="27" customFormat="false" ht="14.65" hidden="false" customHeight="false" outlineLevel="0" collapsed="false">
      <c r="A27" s="171" t="n">
        <v>20</v>
      </c>
      <c r="B27" s="172" t="s">
        <v>132</v>
      </c>
      <c r="C27" s="173" t="s">
        <v>133</v>
      </c>
      <c r="D27" s="174" t="s">
        <v>125</v>
      </c>
      <c r="E27" s="175" t="n">
        <v>1</v>
      </c>
      <c r="F27" s="175"/>
      <c r="G27" s="176" t="n">
        <f aca="false">E27*F27</f>
        <v>0</v>
      </c>
      <c r="M27" s="170" t="n">
        <v>2</v>
      </c>
      <c r="Y27" s="146" t="n">
        <v>3</v>
      </c>
      <c r="Z27" s="146" t="n">
        <v>7</v>
      </c>
      <c r="AA27" s="146" t="s">
        <v>132</v>
      </c>
      <c r="AX27" s="146" t="n">
        <v>2</v>
      </c>
      <c r="AY27" s="146" t="n">
        <f aca="false">IF(AX27=1,G27,0)</f>
        <v>0</v>
      </c>
      <c r="AZ27" s="146" t="n">
        <f aca="false">IF(AX27=2,G27,0)</f>
        <v>0</v>
      </c>
      <c r="BA27" s="146" t="n">
        <f aca="false">IF(AX27=3,G27,0)</f>
        <v>0</v>
      </c>
      <c r="BB27" s="146" t="n">
        <f aca="false">IF(AX27=4,G27,0)</f>
        <v>0</v>
      </c>
      <c r="BC27" s="146" t="n">
        <f aca="false">IF(AX27=5,G27,0)</f>
        <v>0</v>
      </c>
      <c r="BY27" s="177" t="n">
        <v>3</v>
      </c>
      <c r="BZ27" s="177" t="n">
        <v>7</v>
      </c>
      <c r="CX27" s="146" t="n">
        <v>0.00038</v>
      </c>
    </row>
    <row r="28" customFormat="false" ht="14.65" hidden="false" customHeight="false" outlineLevel="0" collapsed="false">
      <c r="A28" s="171" t="n">
        <v>21</v>
      </c>
      <c r="B28" s="172" t="s">
        <v>134</v>
      </c>
      <c r="C28" s="173" t="s">
        <v>135</v>
      </c>
      <c r="D28" s="174" t="s">
        <v>125</v>
      </c>
      <c r="E28" s="175" t="n">
        <v>1</v>
      </c>
      <c r="F28" s="175"/>
      <c r="G28" s="176" t="n">
        <f aca="false">E28*F28</f>
        <v>0</v>
      </c>
      <c r="M28" s="170" t="n">
        <v>2</v>
      </c>
      <c r="Y28" s="146" t="n">
        <v>3</v>
      </c>
      <c r="Z28" s="146" t="n">
        <v>7</v>
      </c>
      <c r="AA28" s="146" t="n">
        <v>55162171</v>
      </c>
      <c r="AX28" s="146" t="n">
        <v>2</v>
      </c>
      <c r="AY28" s="146" t="n">
        <f aca="false">IF(AX28=1,G28,0)</f>
        <v>0</v>
      </c>
      <c r="AZ28" s="146" t="n">
        <f aca="false">IF(AX28=2,G28,0)</f>
        <v>0</v>
      </c>
      <c r="BA28" s="146" t="n">
        <f aca="false">IF(AX28=3,G28,0)</f>
        <v>0</v>
      </c>
      <c r="BB28" s="146" t="n">
        <f aca="false">IF(AX28=4,G28,0)</f>
        <v>0</v>
      </c>
      <c r="BC28" s="146" t="n">
        <f aca="false">IF(AX28=5,G28,0)</f>
        <v>0</v>
      </c>
      <c r="BY28" s="177" t="n">
        <v>3</v>
      </c>
      <c r="BZ28" s="177" t="n">
        <v>7</v>
      </c>
      <c r="CX28" s="146" t="n">
        <v>0.00082</v>
      </c>
    </row>
    <row r="29" customFormat="false" ht="14.65" hidden="false" customHeight="false" outlineLevel="0" collapsed="false">
      <c r="A29" s="171" t="n">
        <v>22</v>
      </c>
      <c r="B29" s="172" t="s">
        <v>136</v>
      </c>
      <c r="C29" s="173" t="s">
        <v>137</v>
      </c>
      <c r="D29" s="174" t="s">
        <v>125</v>
      </c>
      <c r="E29" s="175" t="n">
        <v>3</v>
      </c>
      <c r="F29" s="175"/>
      <c r="G29" s="176" t="n">
        <f aca="false">E29*F29</f>
        <v>0</v>
      </c>
      <c r="M29" s="170" t="n">
        <v>2</v>
      </c>
      <c r="Y29" s="146" t="n">
        <v>3</v>
      </c>
      <c r="Z29" s="146" t="n">
        <v>7</v>
      </c>
      <c r="AA29" s="146" t="s">
        <v>136</v>
      </c>
      <c r="AX29" s="146" t="n">
        <v>2</v>
      </c>
      <c r="AY29" s="146" t="n">
        <f aca="false">IF(AX29=1,G29,0)</f>
        <v>0</v>
      </c>
      <c r="AZ29" s="146" t="n">
        <f aca="false">IF(AX29=2,G29,0)</f>
        <v>0</v>
      </c>
      <c r="BA29" s="146" t="n">
        <f aca="false">IF(AX29=3,G29,0)</f>
        <v>0</v>
      </c>
      <c r="BB29" s="146" t="n">
        <f aca="false">IF(AX29=4,G29,0)</f>
        <v>0</v>
      </c>
      <c r="BC29" s="146" t="n">
        <f aca="false">IF(AX29=5,G29,0)</f>
        <v>0</v>
      </c>
      <c r="BY29" s="177" t="n">
        <v>3</v>
      </c>
      <c r="BZ29" s="177" t="n">
        <v>7</v>
      </c>
      <c r="CX29" s="146" t="n">
        <v>0.0002</v>
      </c>
    </row>
    <row r="30" customFormat="false" ht="14.65" hidden="false" customHeight="false" outlineLevel="0" collapsed="false">
      <c r="A30" s="171" t="n">
        <v>23</v>
      </c>
      <c r="B30" s="172" t="s">
        <v>138</v>
      </c>
      <c r="C30" s="173" t="s">
        <v>139</v>
      </c>
      <c r="D30" s="174" t="s">
        <v>125</v>
      </c>
      <c r="E30" s="175" t="n">
        <v>4</v>
      </c>
      <c r="F30" s="175"/>
      <c r="G30" s="176" t="n">
        <f aca="false">E30*F30</f>
        <v>0</v>
      </c>
      <c r="M30" s="170" t="n">
        <v>2</v>
      </c>
      <c r="Y30" s="146" t="n">
        <v>3</v>
      </c>
      <c r="Z30" s="146" t="n">
        <v>7</v>
      </c>
      <c r="AA30" s="146" t="s">
        <v>138</v>
      </c>
      <c r="AX30" s="146" t="n">
        <v>2</v>
      </c>
      <c r="AY30" s="146" t="n">
        <f aca="false">IF(AX30=1,G30,0)</f>
        <v>0</v>
      </c>
      <c r="AZ30" s="146" t="n">
        <f aca="false">IF(AX30=2,G30,0)</f>
        <v>0</v>
      </c>
      <c r="BA30" s="146" t="n">
        <f aca="false">IF(AX30=3,G30,0)</f>
        <v>0</v>
      </c>
      <c r="BB30" s="146" t="n">
        <f aca="false">IF(AX30=4,G30,0)</f>
        <v>0</v>
      </c>
      <c r="BC30" s="146" t="n">
        <f aca="false">IF(AX30=5,G30,0)</f>
        <v>0</v>
      </c>
      <c r="BY30" s="177" t="n">
        <v>3</v>
      </c>
      <c r="BZ30" s="177" t="n">
        <v>7</v>
      </c>
      <c r="CX30" s="146" t="n">
        <v>0.00033</v>
      </c>
    </row>
    <row r="31" customFormat="false" ht="14.65" hidden="false" customHeight="false" outlineLevel="0" collapsed="false">
      <c r="A31" s="171" t="n">
        <v>24</v>
      </c>
      <c r="B31" s="172" t="s">
        <v>140</v>
      </c>
      <c r="C31" s="173" t="s">
        <v>141</v>
      </c>
      <c r="D31" s="174" t="s">
        <v>125</v>
      </c>
      <c r="E31" s="175" t="n">
        <v>3</v>
      </c>
      <c r="F31" s="175"/>
      <c r="G31" s="176" t="n">
        <f aca="false">E31*F31</f>
        <v>0</v>
      </c>
      <c r="M31" s="170" t="n">
        <v>2</v>
      </c>
      <c r="Y31" s="146" t="n">
        <v>3</v>
      </c>
      <c r="Z31" s="146" t="n">
        <v>7</v>
      </c>
      <c r="AA31" s="146" t="s">
        <v>140</v>
      </c>
      <c r="AX31" s="146" t="n">
        <v>2</v>
      </c>
      <c r="AY31" s="146" t="n">
        <f aca="false">IF(AX31=1,G31,0)</f>
        <v>0</v>
      </c>
      <c r="AZ31" s="146" t="n">
        <f aca="false">IF(AX31=2,G31,0)</f>
        <v>0</v>
      </c>
      <c r="BA31" s="146" t="n">
        <f aca="false">IF(AX31=3,G31,0)</f>
        <v>0</v>
      </c>
      <c r="BB31" s="146" t="n">
        <f aca="false">IF(AX31=4,G31,0)</f>
        <v>0</v>
      </c>
      <c r="BC31" s="146" t="n">
        <f aca="false">IF(AX31=5,G31,0)</f>
        <v>0</v>
      </c>
      <c r="BY31" s="177" t="n">
        <v>3</v>
      </c>
      <c r="BZ31" s="177" t="n">
        <v>7</v>
      </c>
      <c r="CX31" s="146" t="n">
        <v>0.00018</v>
      </c>
    </row>
    <row r="32" customFormat="false" ht="14.65" hidden="false" customHeight="false" outlineLevel="0" collapsed="false">
      <c r="A32" s="171" t="n">
        <v>25</v>
      </c>
      <c r="B32" s="172" t="s">
        <v>142</v>
      </c>
      <c r="C32" s="173" t="s">
        <v>143</v>
      </c>
      <c r="D32" s="174" t="s">
        <v>125</v>
      </c>
      <c r="E32" s="175" t="n">
        <v>1</v>
      </c>
      <c r="F32" s="175"/>
      <c r="G32" s="176" t="n">
        <f aca="false">E32*F32</f>
        <v>0</v>
      </c>
      <c r="M32" s="170" t="n">
        <v>2</v>
      </c>
      <c r="Y32" s="146" t="n">
        <v>3</v>
      </c>
      <c r="Z32" s="146" t="n">
        <v>7</v>
      </c>
      <c r="AA32" s="146" t="s">
        <v>142</v>
      </c>
      <c r="AX32" s="146" t="n">
        <v>2</v>
      </c>
      <c r="AY32" s="146" t="n">
        <f aca="false">IF(AX32=1,G32,0)</f>
        <v>0</v>
      </c>
      <c r="AZ32" s="146" t="n">
        <f aca="false">IF(AX32=2,G32,0)</f>
        <v>0</v>
      </c>
      <c r="BA32" s="146" t="n">
        <f aca="false">IF(AX32=3,G32,0)</f>
        <v>0</v>
      </c>
      <c r="BB32" s="146" t="n">
        <f aca="false">IF(AX32=4,G32,0)</f>
        <v>0</v>
      </c>
      <c r="BC32" s="146" t="n">
        <f aca="false">IF(AX32=5,G32,0)</f>
        <v>0</v>
      </c>
      <c r="BY32" s="177" t="n">
        <v>3</v>
      </c>
      <c r="BZ32" s="177" t="n">
        <v>7</v>
      </c>
      <c r="CX32" s="146" t="n">
        <v>0.00049</v>
      </c>
    </row>
    <row r="33" customFormat="false" ht="14.65" hidden="false" customHeight="false" outlineLevel="0" collapsed="false">
      <c r="A33" s="171" t="n">
        <v>26</v>
      </c>
      <c r="B33" s="172" t="s">
        <v>144</v>
      </c>
      <c r="C33" s="173" t="s">
        <v>145</v>
      </c>
      <c r="D33" s="174" t="s">
        <v>146</v>
      </c>
      <c r="E33" s="175" t="n">
        <v>0.09567</v>
      </c>
      <c r="F33" s="175"/>
      <c r="G33" s="176" t="n">
        <f aca="false">E33*F33</f>
        <v>0</v>
      </c>
      <c r="M33" s="170" t="n">
        <v>2</v>
      </c>
      <c r="Y33" s="146" t="n">
        <v>7</v>
      </c>
      <c r="Z33" s="146" t="n">
        <v>1001</v>
      </c>
      <c r="AA33" s="146" t="n">
        <v>5</v>
      </c>
      <c r="AX33" s="146" t="n">
        <v>2</v>
      </c>
      <c r="AY33" s="146" t="n">
        <f aca="false">IF(AX33=1,G33,0)</f>
        <v>0</v>
      </c>
      <c r="AZ33" s="146" t="n">
        <f aca="false">IF(AX33=2,G33,0)</f>
        <v>0</v>
      </c>
      <c r="BA33" s="146" t="n">
        <f aca="false">IF(AX33=3,G33,0)</f>
        <v>0</v>
      </c>
      <c r="BB33" s="146" t="n">
        <f aca="false">IF(AX33=4,G33,0)</f>
        <v>0</v>
      </c>
      <c r="BC33" s="146" t="n">
        <f aca="false">IF(AX33=5,G33,0)</f>
        <v>0</v>
      </c>
      <c r="BY33" s="177" t="n">
        <v>7</v>
      </c>
      <c r="BZ33" s="177" t="n">
        <v>1001</v>
      </c>
      <c r="CX33" s="146" t="n">
        <v>0</v>
      </c>
    </row>
    <row r="34" customFormat="false" ht="12.75" hidden="false" customHeight="false" outlineLevel="0" collapsed="false">
      <c r="A34" s="178"/>
      <c r="B34" s="179" t="s">
        <v>147</v>
      </c>
      <c r="C34" s="180" t="str">
        <f aca="false">CONCATENATE(B7," ",C7)</f>
        <v>721 Vnitřní kanalizace</v>
      </c>
      <c r="D34" s="181"/>
      <c r="E34" s="182"/>
      <c r="F34" s="183"/>
      <c r="G34" s="184" t="n">
        <f aca="false">SUM(G8:G33)</f>
        <v>0</v>
      </c>
      <c r="M34" s="170" t="n">
        <v>4</v>
      </c>
      <c r="AY34" s="185" t="n">
        <f aca="false">SUM(AY7:AY33)</f>
        <v>0</v>
      </c>
      <c r="AZ34" s="185" t="n">
        <f aca="false">SUM(AZ7:AZ33)</f>
        <v>0</v>
      </c>
      <c r="BA34" s="185" t="n">
        <f aca="false">SUM(BA7:BA33)</f>
        <v>0</v>
      </c>
      <c r="BB34" s="185" t="n">
        <f aca="false">SUM(BB7:BB33)</f>
        <v>0</v>
      </c>
      <c r="BC34" s="185" t="n">
        <f aca="false">SUM(BC7:BC33)</f>
        <v>0</v>
      </c>
    </row>
    <row r="35" customFormat="false" ht="12.75" hidden="false" customHeight="false" outlineLevel="0" collapsed="false">
      <c r="A35" s="164" t="s">
        <v>87</v>
      </c>
      <c r="B35" s="165" t="s">
        <v>148</v>
      </c>
      <c r="C35" s="166" t="s">
        <v>149</v>
      </c>
      <c r="D35" s="167"/>
      <c r="E35" s="168"/>
      <c r="F35" s="168"/>
      <c r="G35" s="169"/>
      <c r="M35" s="170" t="n">
        <v>1</v>
      </c>
    </row>
    <row r="36" customFormat="false" ht="14.65" hidden="false" customHeight="false" outlineLevel="0" collapsed="false">
      <c r="A36" s="171" t="n">
        <v>27</v>
      </c>
      <c r="B36" s="172" t="s">
        <v>150</v>
      </c>
      <c r="C36" s="173" t="s">
        <v>151</v>
      </c>
      <c r="D36" s="174" t="s">
        <v>92</v>
      </c>
      <c r="E36" s="175" t="n">
        <v>75</v>
      </c>
      <c r="F36" s="175"/>
      <c r="G36" s="176" t="n">
        <f aca="false">E36*F36</f>
        <v>0</v>
      </c>
      <c r="M36" s="170" t="n">
        <v>2</v>
      </c>
      <c r="Y36" s="146" t="n">
        <v>1</v>
      </c>
      <c r="Z36" s="146" t="n">
        <v>7</v>
      </c>
      <c r="AA36" s="146" t="n">
        <v>7</v>
      </c>
      <c r="AX36" s="146" t="n">
        <v>2</v>
      </c>
      <c r="AY36" s="146" t="n">
        <f aca="false">IF(AX36=1,G36,0)</f>
        <v>0</v>
      </c>
      <c r="AZ36" s="146" t="n">
        <f aca="false">IF(AX36=2,G36,0)</f>
        <v>0</v>
      </c>
      <c r="BA36" s="146" t="n">
        <f aca="false">IF(AX36=3,G36,0)</f>
        <v>0</v>
      </c>
      <c r="BB36" s="146" t="n">
        <f aca="false">IF(AX36=4,G36,0)</f>
        <v>0</v>
      </c>
      <c r="BC36" s="146" t="n">
        <f aca="false">IF(AX36=5,G36,0)</f>
        <v>0</v>
      </c>
      <c r="BY36" s="177" t="n">
        <v>1</v>
      </c>
      <c r="BZ36" s="177" t="n">
        <v>7</v>
      </c>
      <c r="CX36" s="146" t="n">
        <v>0</v>
      </c>
    </row>
    <row r="37" customFormat="false" ht="14.65" hidden="false" customHeight="false" outlineLevel="0" collapsed="false">
      <c r="A37" s="171" t="n">
        <v>28</v>
      </c>
      <c r="B37" s="172" t="s">
        <v>152</v>
      </c>
      <c r="C37" s="173" t="s">
        <v>153</v>
      </c>
      <c r="D37" s="174" t="s">
        <v>92</v>
      </c>
      <c r="E37" s="175" t="n">
        <v>36</v>
      </c>
      <c r="F37" s="175"/>
      <c r="G37" s="176" t="n">
        <f aca="false">E37*F37</f>
        <v>0</v>
      </c>
      <c r="M37" s="170" t="n">
        <v>2</v>
      </c>
      <c r="Y37" s="146" t="n">
        <v>1</v>
      </c>
      <c r="Z37" s="146" t="n">
        <v>7</v>
      </c>
      <c r="AA37" s="146" t="n">
        <v>7</v>
      </c>
      <c r="AX37" s="146" t="n">
        <v>2</v>
      </c>
      <c r="AY37" s="146" t="n">
        <f aca="false">IF(AX37=1,G37,0)</f>
        <v>0</v>
      </c>
      <c r="AZ37" s="146" t="n">
        <f aca="false">IF(AX37=2,G37,0)</f>
        <v>0</v>
      </c>
      <c r="BA37" s="146" t="n">
        <f aca="false">IF(AX37=3,G37,0)</f>
        <v>0</v>
      </c>
      <c r="BB37" s="146" t="n">
        <f aca="false">IF(AX37=4,G37,0)</f>
        <v>0</v>
      </c>
      <c r="BC37" s="146" t="n">
        <f aca="false">IF(AX37=5,G37,0)</f>
        <v>0</v>
      </c>
      <c r="BY37" s="177" t="n">
        <v>1</v>
      </c>
      <c r="BZ37" s="177" t="n">
        <v>7</v>
      </c>
      <c r="CX37" s="146" t="n">
        <v>0.00401</v>
      </c>
    </row>
    <row r="38" customFormat="false" ht="14.65" hidden="false" customHeight="false" outlineLevel="0" collapsed="false">
      <c r="A38" s="171" t="n">
        <v>29</v>
      </c>
      <c r="B38" s="172" t="s">
        <v>154</v>
      </c>
      <c r="C38" s="173" t="s">
        <v>155</v>
      </c>
      <c r="D38" s="174" t="s">
        <v>92</v>
      </c>
      <c r="E38" s="175" t="n">
        <v>22.5</v>
      </c>
      <c r="F38" s="175"/>
      <c r="G38" s="176" t="n">
        <f aca="false">E38*F38</f>
        <v>0</v>
      </c>
      <c r="M38" s="170" t="n">
        <v>2</v>
      </c>
      <c r="Y38" s="146" t="n">
        <v>1</v>
      </c>
      <c r="Z38" s="146" t="n">
        <v>7</v>
      </c>
      <c r="AA38" s="146" t="n">
        <v>7</v>
      </c>
      <c r="AX38" s="146" t="n">
        <v>2</v>
      </c>
      <c r="AY38" s="146" t="n">
        <f aca="false">IF(AX38=1,G38,0)</f>
        <v>0</v>
      </c>
      <c r="AZ38" s="146" t="n">
        <f aca="false">IF(AX38=2,G38,0)</f>
        <v>0</v>
      </c>
      <c r="BA38" s="146" t="n">
        <f aca="false">IF(AX38=3,G38,0)</f>
        <v>0</v>
      </c>
      <c r="BB38" s="146" t="n">
        <f aca="false">IF(AX38=4,G38,0)</f>
        <v>0</v>
      </c>
      <c r="BC38" s="146" t="n">
        <f aca="false">IF(AX38=5,G38,0)</f>
        <v>0</v>
      </c>
      <c r="BY38" s="177" t="n">
        <v>1</v>
      </c>
      <c r="BZ38" s="177" t="n">
        <v>7</v>
      </c>
      <c r="CX38" s="146" t="n">
        <v>0.00522</v>
      </c>
    </row>
    <row r="39" customFormat="false" ht="14.65" hidden="false" customHeight="false" outlineLevel="0" collapsed="false">
      <c r="A39" s="171" t="n">
        <v>30</v>
      </c>
      <c r="B39" s="172" t="s">
        <v>156</v>
      </c>
      <c r="C39" s="173" t="s">
        <v>157</v>
      </c>
      <c r="D39" s="174" t="s">
        <v>92</v>
      </c>
      <c r="E39" s="175" t="n">
        <v>11.8</v>
      </c>
      <c r="F39" s="175"/>
      <c r="G39" s="176" t="n">
        <f aca="false">E39*F39</f>
        <v>0</v>
      </c>
      <c r="M39" s="170" t="n">
        <v>2</v>
      </c>
      <c r="Y39" s="146" t="n">
        <v>1</v>
      </c>
      <c r="Z39" s="146" t="n">
        <v>7</v>
      </c>
      <c r="AA39" s="146" t="n">
        <v>7</v>
      </c>
      <c r="AX39" s="146" t="n">
        <v>2</v>
      </c>
      <c r="AY39" s="146" t="n">
        <f aca="false">IF(AX39=1,G39,0)</f>
        <v>0</v>
      </c>
      <c r="AZ39" s="146" t="n">
        <f aca="false">IF(AX39=2,G39,0)</f>
        <v>0</v>
      </c>
      <c r="BA39" s="146" t="n">
        <f aca="false">IF(AX39=3,G39,0)</f>
        <v>0</v>
      </c>
      <c r="BB39" s="146" t="n">
        <f aca="false">IF(AX39=4,G39,0)</f>
        <v>0</v>
      </c>
      <c r="BC39" s="146" t="n">
        <f aca="false">IF(AX39=5,G39,0)</f>
        <v>0</v>
      </c>
      <c r="BY39" s="177" t="n">
        <v>1</v>
      </c>
      <c r="BZ39" s="177" t="n">
        <v>7</v>
      </c>
      <c r="CX39" s="146" t="n">
        <v>0.00541</v>
      </c>
    </row>
    <row r="40" customFormat="false" ht="14.65" hidden="false" customHeight="false" outlineLevel="0" collapsed="false">
      <c r="A40" s="171" t="n">
        <v>31</v>
      </c>
      <c r="B40" s="172" t="s">
        <v>158</v>
      </c>
      <c r="C40" s="173" t="s">
        <v>159</v>
      </c>
      <c r="D40" s="174" t="s">
        <v>92</v>
      </c>
      <c r="E40" s="175" t="n">
        <v>15.4</v>
      </c>
      <c r="F40" s="175"/>
      <c r="G40" s="176" t="n">
        <f aca="false">E40*F40</f>
        <v>0</v>
      </c>
      <c r="M40" s="170" t="n">
        <v>2</v>
      </c>
      <c r="Y40" s="146" t="n">
        <v>1</v>
      </c>
      <c r="Z40" s="146" t="n">
        <v>7</v>
      </c>
      <c r="AA40" s="146" t="n">
        <v>7</v>
      </c>
      <c r="AX40" s="146" t="n">
        <v>2</v>
      </c>
      <c r="AY40" s="146" t="n">
        <f aca="false">IF(AX40=1,G40,0)</f>
        <v>0</v>
      </c>
      <c r="AZ40" s="146" t="n">
        <f aca="false">IF(AX40=2,G40,0)</f>
        <v>0</v>
      </c>
      <c r="BA40" s="146" t="n">
        <f aca="false">IF(AX40=3,G40,0)</f>
        <v>0</v>
      </c>
      <c r="BB40" s="146" t="n">
        <f aca="false">IF(AX40=4,G40,0)</f>
        <v>0</v>
      </c>
      <c r="BC40" s="146" t="n">
        <f aca="false">IF(AX40=5,G40,0)</f>
        <v>0</v>
      </c>
      <c r="BY40" s="177" t="n">
        <v>1</v>
      </c>
      <c r="BZ40" s="177" t="n">
        <v>7</v>
      </c>
      <c r="CX40" s="146" t="n">
        <v>0.00024</v>
      </c>
    </row>
    <row r="41" customFormat="false" ht="14.65" hidden="false" customHeight="false" outlineLevel="0" collapsed="false">
      <c r="A41" s="171" t="n">
        <v>32</v>
      </c>
      <c r="B41" s="172" t="s">
        <v>160</v>
      </c>
      <c r="C41" s="173" t="s">
        <v>161</v>
      </c>
      <c r="D41" s="174" t="s">
        <v>92</v>
      </c>
      <c r="E41" s="175" t="n">
        <v>15</v>
      </c>
      <c r="F41" s="175"/>
      <c r="G41" s="176" t="n">
        <f aca="false">E41*F41</f>
        <v>0</v>
      </c>
      <c r="M41" s="170" t="n">
        <v>2</v>
      </c>
      <c r="Y41" s="146" t="n">
        <v>1</v>
      </c>
      <c r="Z41" s="146" t="n">
        <v>7</v>
      </c>
      <c r="AA41" s="146" t="n">
        <v>7</v>
      </c>
      <c r="AX41" s="146" t="n">
        <v>2</v>
      </c>
      <c r="AY41" s="146" t="n">
        <f aca="false">IF(AX41=1,G41,0)</f>
        <v>0</v>
      </c>
      <c r="AZ41" s="146" t="n">
        <f aca="false">IF(AX41=2,G41,0)</f>
        <v>0</v>
      </c>
      <c r="BA41" s="146" t="n">
        <f aca="false">IF(AX41=3,G41,0)</f>
        <v>0</v>
      </c>
      <c r="BB41" s="146" t="n">
        <f aca="false">IF(AX41=4,G41,0)</f>
        <v>0</v>
      </c>
      <c r="BC41" s="146" t="n">
        <f aca="false">IF(AX41=5,G41,0)</f>
        <v>0</v>
      </c>
      <c r="BY41" s="177" t="n">
        <v>1</v>
      </c>
      <c r="BZ41" s="177" t="n">
        <v>7</v>
      </c>
      <c r="CX41" s="146" t="n">
        <v>0.0005</v>
      </c>
    </row>
    <row r="42" customFormat="false" ht="14.65" hidden="false" customHeight="false" outlineLevel="0" collapsed="false">
      <c r="A42" s="171" t="n">
        <v>33</v>
      </c>
      <c r="B42" s="172" t="s">
        <v>162</v>
      </c>
      <c r="C42" s="173" t="s">
        <v>163</v>
      </c>
      <c r="D42" s="174" t="s">
        <v>92</v>
      </c>
      <c r="E42" s="175" t="n">
        <v>37</v>
      </c>
      <c r="F42" s="175"/>
      <c r="G42" s="176" t="n">
        <f aca="false">E42*F42</f>
        <v>0</v>
      </c>
      <c r="M42" s="170" t="n">
        <v>2</v>
      </c>
      <c r="Y42" s="146" t="n">
        <v>1</v>
      </c>
      <c r="Z42" s="146" t="n">
        <v>7</v>
      </c>
      <c r="AA42" s="146" t="n">
        <v>7</v>
      </c>
      <c r="AX42" s="146" t="n">
        <v>2</v>
      </c>
      <c r="AY42" s="146" t="n">
        <f aca="false">IF(AX42=1,G42,0)</f>
        <v>0</v>
      </c>
      <c r="AZ42" s="146" t="n">
        <f aca="false">IF(AX42=2,G42,0)</f>
        <v>0</v>
      </c>
      <c r="BA42" s="146" t="n">
        <f aca="false">IF(AX42=3,G42,0)</f>
        <v>0</v>
      </c>
      <c r="BB42" s="146" t="n">
        <f aca="false">IF(AX42=4,G42,0)</f>
        <v>0</v>
      </c>
      <c r="BC42" s="146" t="n">
        <f aca="false">IF(AX42=5,G42,0)</f>
        <v>0</v>
      </c>
      <c r="BY42" s="177" t="n">
        <v>1</v>
      </c>
      <c r="BZ42" s="177" t="n">
        <v>7</v>
      </c>
      <c r="CX42" s="146" t="n">
        <v>0.00054</v>
      </c>
    </row>
    <row r="43" customFormat="false" ht="20.85" hidden="false" customHeight="false" outlineLevel="0" collapsed="false">
      <c r="A43" s="171" t="n">
        <v>34</v>
      </c>
      <c r="B43" s="172" t="s">
        <v>164</v>
      </c>
      <c r="C43" s="173" t="s">
        <v>165</v>
      </c>
      <c r="D43" s="174" t="s">
        <v>92</v>
      </c>
      <c r="E43" s="175" t="n">
        <v>26.4</v>
      </c>
      <c r="F43" s="175"/>
      <c r="G43" s="176" t="n">
        <f aca="false">E43*F43</f>
        <v>0</v>
      </c>
      <c r="M43" s="170" t="n">
        <v>2</v>
      </c>
      <c r="Y43" s="146" t="n">
        <v>1</v>
      </c>
      <c r="Z43" s="146" t="n">
        <v>7</v>
      </c>
      <c r="AA43" s="146" t="n">
        <v>7</v>
      </c>
      <c r="AX43" s="146" t="n">
        <v>2</v>
      </c>
      <c r="AY43" s="146" t="n">
        <f aca="false">IF(AX43=1,G43,0)</f>
        <v>0</v>
      </c>
      <c r="AZ43" s="146" t="n">
        <f aca="false">IF(AX43=2,G43,0)</f>
        <v>0</v>
      </c>
      <c r="BA43" s="146" t="n">
        <f aca="false">IF(AX43=3,G43,0)</f>
        <v>0</v>
      </c>
      <c r="BB43" s="146" t="n">
        <f aca="false">IF(AX43=4,G43,0)</f>
        <v>0</v>
      </c>
      <c r="BC43" s="146" t="n">
        <f aca="false">IF(AX43=5,G43,0)</f>
        <v>0</v>
      </c>
      <c r="BY43" s="177" t="n">
        <v>1</v>
      </c>
      <c r="BZ43" s="177" t="n">
        <v>7</v>
      </c>
      <c r="CX43" s="146" t="n">
        <v>2E-005</v>
      </c>
    </row>
    <row r="44" customFormat="false" ht="20.85" hidden="false" customHeight="false" outlineLevel="0" collapsed="false">
      <c r="A44" s="171" t="n">
        <v>35</v>
      </c>
      <c r="B44" s="172" t="s">
        <v>166</v>
      </c>
      <c r="C44" s="173" t="s">
        <v>167</v>
      </c>
      <c r="D44" s="174" t="s">
        <v>92</v>
      </c>
      <c r="E44" s="175" t="n">
        <v>27</v>
      </c>
      <c r="F44" s="175"/>
      <c r="G44" s="176" t="n">
        <f aca="false">E44*F44</f>
        <v>0</v>
      </c>
      <c r="M44" s="170" t="n">
        <v>2</v>
      </c>
      <c r="Y44" s="146" t="n">
        <v>1</v>
      </c>
      <c r="Z44" s="146" t="n">
        <v>7</v>
      </c>
      <c r="AA44" s="146" t="n">
        <v>7</v>
      </c>
      <c r="AX44" s="146" t="n">
        <v>2</v>
      </c>
      <c r="AY44" s="146" t="n">
        <f aca="false">IF(AX44=1,G44,0)</f>
        <v>0</v>
      </c>
      <c r="AZ44" s="146" t="n">
        <f aca="false">IF(AX44=2,G44,0)</f>
        <v>0</v>
      </c>
      <c r="BA44" s="146" t="n">
        <f aca="false">IF(AX44=3,G44,0)</f>
        <v>0</v>
      </c>
      <c r="BB44" s="146" t="n">
        <f aca="false">IF(AX44=4,G44,0)</f>
        <v>0</v>
      </c>
      <c r="BC44" s="146" t="n">
        <f aca="false">IF(AX44=5,G44,0)</f>
        <v>0</v>
      </c>
      <c r="BY44" s="177" t="n">
        <v>1</v>
      </c>
      <c r="BZ44" s="177" t="n">
        <v>7</v>
      </c>
      <c r="CX44" s="146" t="n">
        <v>3E-005</v>
      </c>
    </row>
    <row r="45" customFormat="false" ht="20.85" hidden="false" customHeight="false" outlineLevel="0" collapsed="false">
      <c r="A45" s="171" t="n">
        <v>36</v>
      </c>
      <c r="B45" s="172" t="s">
        <v>168</v>
      </c>
      <c r="C45" s="173" t="s">
        <v>169</v>
      </c>
      <c r="D45" s="174" t="s">
        <v>92</v>
      </c>
      <c r="E45" s="175" t="n">
        <v>33.4</v>
      </c>
      <c r="F45" s="175"/>
      <c r="G45" s="176" t="n">
        <f aca="false">E45*F45</f>
        <v>0</v>
      </c>
      <c r="M45" s="170" t="n">
        <v>2</v>
      </c>
      <c r="Y45" s="146" t="n">
        <v>1</v>
      </c>
      <c r="Z45" s="146" t="n">
        <v>7</v>
      </c>
      <c r="AA45" s="146" t="n">
        <v>7</v>
      </c>
      <c r="AX45" s="146" t="n">
        <v>2</v>
      </c>
      <c r="AY45" s="146" t="n">
        <f aca="false">IF(AX45=1,G45,0)</f>
        <v>0</v>
      </c>
      <c r="AZ45" s="146" t="n">
        <f aca="false">IF(AX45=2,G45,0)</f>
        <v>0</v>
      </c>
      <c r="BA45" s="146" t="n">
        <f aca="false">IF(AX45=3,G45,0)</f>
        <v>0</v>
      </c>
      <c r="BB45" s="146" t="n">
        <f aca="false">IF(AX45=4,G45,0)</f>
        <v>0</v>
      </c>
      <c r="BC45" s="146" t="n">
        <f aca="false">IF(AX45=5,G45,0)</f>
        <v>0</v>
      </c>
      <c r="BY45" s="177" t="n">
        <v>1</v>
      </c>
      <c r="BZ45" s="177" t="n">
        <v>7</v>
      </c>
      <c r="CX45" s="146" t="n">
        <v>4E-005</v>
      </c>
    </row>
    <row r="46" customFormat="false" ht="20.85" hidden="false" customHeight="false" outlineLevel="0" collapsed="false">
      <c r="A46" s="171" t="n">
        <v>37</v>
      </c>
      <c r="B46" s="172" t="s">
        <v>170</v>
      </c>
      <c r="C46" s="173" t="s">
        <v>171</v>
      </c>
      <c r="D46" s="174" t="s">
        <v>92</v>
      </c>
      <c r="E46" s="175" t="n">
        <v>25</v>
      </c>
      <c r="F46" s="175"/>
      <c r="G46" s="176" t="n">
        <f aca="false">E46*F46</f>
        <v>0</v>
      </c>
      <c r="M46" s="170" t="n">
        <v>2</v>
      </c>
      <c r="Y46" s="146" t="n">
        <v>1</v>
      </c>
      <c r="Z46" s="146" t="n">
        <v>7</v>
      </c>
      <c r="AA46" s="146" t="n">
        <v>7</v>
      </c>
      <c r="AX46" s="146" t="n">
        <v>2</v>
      </c>
      <c r="AY46" s="146" t="n">
        <f aca="false">IF(AX46=1,G46,0)</f>
        <v>0</v>
      </c>
      <c r="AZ46" s="146" t="n">
        <f aca="false">IF(AX46=2,G46,0)</f>
        <v>0</v>
      </c>
      <c r="BA46" s="146" t="n">
        <f aca="false">IF(AX46=3,G46,0)</f>
        <v>0</v>
      </c>
      <c r="BB46" s="146" t="n">
        <f aca="false">IF(AX46=4,G46,0)</f>
        <v>0</v>
      </c>
      <c r="BC46" s="146" t="n">
        <f aca="false">IF(AX46=5,G46,0)</f>
        <v>0</v>
      </c>
      <c r="BY46" s="177" t="n">
        <v>1</v>
      </c>
      <c r="BZ46" s="177" t="n">
        <v>7</v>
      </c>
      <c r="CX46" s="146" t="n">
        <v>3E-005</v>
      </c>
    </row>
    <row r="47" customFormat="false" ht="20.85" hidden="false" customHeight="false" outlineLevel="0" collapsed="false">
      <c r="A47" s="171" t="n">
        <v>38</v>
      </c>
      <c r="B47" s="172" t="s">
        <v>172</v>
      </c>
      <c r="C47" s="173" t="s">
        <v>173</v>
      </c>
      <c r="D47" s="174" t="s">
        <v>92</v>
      </c>
      <c r="E47" s="175" t="n">
        <v>10.5</v>
      </c>
      <c r="F47" s="175"/>
      <c r="G47" s="176" t="n">
        <f aca="false">E47*F47</f>
        <v>0</v>
      </c>
      <c r="M47" s="170" t="n">
        <v>2</v>
      </c>
      <c r="Y47" s="146" t="n">
        <v>1</v>
      </c>
      <c r="Z47" s="146" t="n">
        <v>7</v>
      </c>
      <c r="AA47" s="146" t="n">
        <v>7</v>
      </c>
      <c r="AX47" s="146" t="n">
        <v>2</v>
      </c>
      <c r="AY47" s="146" t="n">
        <f aca="false">IF(AX47=1,G47,0)</f>
        <v>0</v>
      </c>
      <c r="AZ47" s="146" t="n">
        <f aca="false">IF(AX47=2,G47,0)</f>
        <v>0</v>
      </c>
      <c r="BA47" s="146" t="n">
        <f aca="false">IF(AX47=3,G47,0)</f>
        <v>0</v>
      </c>
      <c r="BB47" s="146" t="n">
        <f aca="false">IF(AX47=4,G47,0)</f>
        <v>0</v>
      </c>
      <c r="BC47" s="146" t="n">
        <f aca="false">IF(AX47=5,G47,0)</f>
        <v>0</v>
      </c>
      <c r="BY47" s="177" t="n">
        <v>1</v>
      </c>
      <c r="BZ47" s="177" t="n">
        <v>7</v>
      </c>
      <c r="CX47" s="146" t="n">
        <v>3E-005</v>
      </c>
    </row>
    <row r="48" customFormat="false" ht="20.85" hidden="false" customHeight="false" outlineLevel="0" collapsed="false">
      <c r="A48" s="171" t="n">
        <v>39</v>
      </c>
      <c r="B48" s="172" t="s">
        <v>174</v>
      </c>
      <c r="C48" s="173" t="s">
        <v>175</v>
      </c>
      <c r="D48" s="174" t="s">
        <v>92</v>
      </c>
      <c r="E48" s="175" t="n">
        <v>15.4</v>
      </c>
      <c r="F48" s="175"/>
      <c r="G48" s="176" t="n">
        <f aca="false">E48*F48</f>
        <v>0</v>
      </c>
      <c r="M48" s="170" t="n">
        <v>2</v>
      </c>
      <c r="Y48" s="146" t="n">
        <v>1</v>
      </c>
      <c r="Z48" s="146" t="n">
        <v>7</v>
      </c>
      <c r="AA48" s="146" t="n">
        <v>7</v>
      </c>
      <c r="AX48" s="146" t="n">
        <v>2</v>
      </c>
      <c r="AY48" s="146" t="n">
        <f aca="false">IF(AX48=1,G48,0)</f>
        <v>0</v>
      </c>
      <c r="AZ48" s="146" t="n">
        <f aca="false">IF(AX48=2,G48,0)</f>
        <v>0</v>
      </c>
      <c r="BA48" s="146" t="n">
        <f aca="false">IF(AX48=3,G48,0)</f>
        <v>0</v>
      </c>
      <c r="BB48" s="146" t="n">
        <f aca="false">IF(AX48=4,G48,0)</f>
        <v>0</v>
      </c>
      <c r="BC48" s="146" t="n">
        <f aca="false">IF(AX48=5,G48,0)</f>
        <v>0</v>
      </c>
      <c r="BY48" s="177" t="n">
        <v>1</v>
      </c>
      <c r="BZ48" s="177" t="n">
        <v>7</v>
      </c>
      <c r="CX48" s="146" t="n">
        <v>5E-005</v>
      </c>
    </row>
    <row r="49" customFormat="false" ht="14.65" hidden="false" customHeight="false" outlineLevel="0" collapsed="false">
      <c r="A49" s="171" t="n">
        <v>40</v>
      </c>
      <c r="B49" s="172" t="s">
        <v>176</v>
      </c>
      <c r="C49" s="173" t="s">
        <v>177</v>
      </c>
      <c r="D49" s="174" t="s">
        <v>125</v>
      </c>
      <c r="E49" s="175" t="n">
        <v>8</v>
      </c>
      <c r="F49" s="175"/>
      <c r="G49" s="176" t="n">
        <f aca="false">E49*F49</f>
        <v>0</v>
      </c>
      <c r="M49" s="170" t="n">
        <v>2</v>
      </c>
      <c r="Y49" s="146" t="n">
        <v>1</v>
      </c>
      <c r="Z49" s="146" t="n">
        <v>7</v>
      </c>
      <c r="AA49" s="146" t="n">
        <v>7</v>
      </c>
      <c r="AX49" s="146" t="n">
        <v>2</v>
      </c>
      <c r="AY49" s="146" t="n">
        <f aca="false">IF(AX49=1,G49,0)</f>
        <v>0</v>
      </c>
      <c r="AZ49" s="146" t="n">
        <f aca="false">IF(AX49=2,G49,0)</f>
        <v>0</v>
      </c>
      <c r="BA49" s="146" t="n">
        <f aca="false">IF(AX49=3,G49,0)</f>
        <v>0</v>
      </c>
      <c r="BB49" s="146" t="n">
        <f aca="false">IF(AX49=4,G49,0)</f>
        <v>0</v>
      </c>
      <c r="BC49" s="146" t="n">
        <f aca="false">IF(AX49=5,G49,0)</f>
        <v>0</v>
      </c>
      <c r="BY49" s="177" t="n">
        <v>1</v>
      </c>
      <c r="BZ49" s="177" t="n">
        <v>7</v>
      </c>
      <c r="CX49" s="146" t="n">
        <v>0</v>
      </c>
    </row>
    <row r="50" customFormat="false" ht="14.65" hidden="false" customHeight="false" outlineLevel="0" collapsed="false">
      <c r="A50" s="171" t="n">
        <v>41</v>
      </c>
      <c r="B50" s="172" t="s">
        <v>178</v>
      </c>
      <c r="C50" s="173" t="s">
        <v>179</v>
      </c>
      <c r="D50" s="174" t="s">
        <v>116</v>
      </c>
      <c r="E50" s="175" t="n">
        <v>8</v>
      </c>
      <c r="F50" s="175"/>
      <c r="G50" s="176" t="n">
        <f aca="false">E50*F50</f>
        <v>0</v>
      </c>
      <c r="M50" s="170" t="n">
        <v>2</v>
      </c>
      <c r="Y50" s="146" t="n">
        <v>1</v>
      </c>
      <c r="Z50" s="146" t="n">
        <v>0</v>
      </c>
      <c r="AA50" s="146" t="n">
        <v>0</v>
      </c>
      <c r="AX50" s="146" t="n">
        <v>2</v>
      </c>
      <c r="AY50" s="146" t="n">
        <f aca="false">IF(AX50=1,G50,0)</f>
        <v>0</v>
      </c>
      <c r="AZ50" s="146" t="n">
        <f aca="false">IF(AX50=2,G50,0)</f>
        <v>0</v>
      </c>
      <c r="BA50" s="146" t="n">
        <f aca="false">IF(AX50=3,G50,0)</f>
        <v>0</v>
      </c>
      <c r="BB50" s="146" t="n">
        <f aca="false">IF(AX50=4,G50,0)</f>
        <v>0</v>
      </c>
      <c r="BC50" s="146" t="n">
        <f aca="false">IF(AX50=5,G50,0)</f>
        <v>0</v>
      </c>
      <c r="BY50" s="177" t="n">
        <v>1</v>
      </c>
      <c r="BZ50" s="177" t="n">
        <v>0</v>
      </c>
      <c r="CX50" s="146" t="n">
        <v>0</v>
      </c>
    </row>
    <row r="51" customFormat="false" ht="14.65" hidden="false" customHeight="false" outlineLevel="0" collapsed="false">
      <c r="A51" s="171" t="n">
        <v>42</v>
      </c>
      <c r="B51" s="172" t="s">
        <v>180</v>
      </c>
      <c r="C51" s="173" t="s">
        <v>181</v>
      </c>
      <c r="D51" s="174" t="s">
        <v>125</v>
      </c>
      <c r="E51" s="175" t="n">
        <v>16</v>
      </c>
      <c r="F51" s="175"/>
      <c r="G51" s="176" t="n">
        <f aca="false">E51*F51</f>
        <v>0</v>
      </c>
      <c r="M51" s="170" t="n">
        <v>2</v>
      </c>
      <c r="Y51" s="146" t="n">
        <v>1</v>
      </c>
      <c r="Z51" s="146" t="n">
        <v>7</v>
      </c>
      <c r="AA51" s="146" t="n">
        <v>7</v>
      </c>
      <c r="AX51" s="146" t="n">
        <v>2</v>
      </c>
      <c r="AY51" s="146" t="n">
        <f aca="false">IF(AX51=1,G51,0)</f>
        <v>0</v>
      </c>
      <c r="AZ51" s="146" t="n">
        <f aca="false">IF(AX51=2,G51,0)</f>
        <v>0</v>
      </c>
      <c r="BA51" s="146" t="n">
        <f aca="false">IF(AX51=3,G51,0)</f>
        <v>0</v>
      </c>
      <c r="BB51" s="146" t="n">
        <f aca="false">IF(AX51=4,G51,0)</f>
        <v>0</v>
      </c>
      <c r="BC51" s="146" t="n">
        <f aca="false">IF(AX51=5,G51,0)</f>
        <v>0</v>
      </c>
      <c r="BY51" s="177" t="n">
        <v>1</v>
      </c>
      <c r="BZ51" s="177" t="n">
        <v>7</v>
      </c>
      <c r="CX51" s="146" t="n">
        <v>0</v>
      </c>
    </row>
    <row r="52" customFormat="false" ht="14.65" hidden="false" customHeight="false" outlineLevel="0" collapsed="false">
      <c r="A52" s="171" t="n">
        <v>43</v>
      </c>
      <c r="B52" s="172" t="s">
        <v>182</v>
      </c>
      <c r="C52" s="173" t="s">
        <v>183</v>
      </c>
      <c r="D52" s="174" t="s">
        <v>92</v>
      </c>
      <c r="E52" s="175" t="n">
        <v>137.7</v>
      </c>
      <c r="F52" s="175"/>
      <c r="G52" s="176" t="n">
        <f aca="false">E52*F52</f>
        <v>0</v>
      </c>
      <c r="M52" s="170" t="n">
        <v>2</v>
      </c>
      <c r="Y52" s="146" t="n">
        <v>1</v>
      </c>
      <c r="Z52" s="146" t="n">
        <v>7</v>
      </c>
      <c r="AA52" s="146" t="n">
        <v>7</v>
      </c>
      <c r="AX52" s="146" t="n">
        <v>2</v>
      </c>
      <c r="AY52" s="146" t="n">
        <f aca="false">IF(AX52=1,G52,0)</f>
        <v>0</v>
      </c>
      <c r="AZ52" s="146" t="n">
        <f aca="false">IF(AX52=2,G52,0)</f>
        <v>0</v>
      </c>
      <c r="BA52" s="146" t="n">
        <f aca="false">IF(AX52=3,G52,0)</f>
        <v>0</v>
      </c>
      <c r="BB52" s="146" t="n">
        <f aca="false">IF(AX52=4,G52,0)</f>
        <v>0</v>
      </c>
      <c r="BC52" s="146" t="n">
        <f aca="false">IF(AX52=5,G52,0)</f>
        <v>0</v>
      </c>
      <c r="BY52" s="177" t="n">
        <v>1</v>
      </c>
      <c r="BZ52" s="177" t="n">
        <v>7</v>
      </c>
      <c r="CX52" s="146" t="n">
        <v>0.00038</v>
      </c>
    </row>
    <row r="53" customFormat="false" ht="14.65" hidden="false" customHeight="false" outlineLevel="0" collapsed="false">
      <c r="A53" s="171" t="n">
        <v>44</v>
      </c>
      <c r="B53" s="172" t="s">
        <v>184</v>
      </c>
      <c r="C53" s="173" t="s">
        <v>185</v>
      </c>
      <c r="D53" s="174" t="s">
        <v>92</v>
      </c>
      <c r="E53" s="175" t="n">
        <v>137.7</v>
      </c>
      <c r="F53" s="175"/>
      <c r="G53" s="176" t="n">
        <f aca="false">E53*F53</f>
        <v>0</v>
      </c>
      <c r="M53" s="170" t="n">
        <v>2</v>
      </c>
      <c r="Y53" s="146" t="n">
        <v>1</v>
      </c>
      <c r="Z53" s="146" t="n">
        <v>7</v>
      </c>
      <c r="AA53" s="146" t="n">
        <v>7</v>
      </c>
      <c r="AX53" s="146" t="n">
        <v>2</v>
      </c>
      <c r="AY53" s="146" t="n">
        <f aca="false">IF(AX53=1,G53,0)</f>
        <v>0</v>
      </c>
      <c r="AZ53" s="146" t="n">
        <f aca="false">IF(AX53=2,G53,0)</f>
        <v>0</v>
      </c>
      <c r="BA53" s="146" t="n">
        <f aca="false">IF(AX53=3,G53,0)</f>
        <v>0</v>
      </c>
      <c r="BB53" s="146" t="n">
        <f aca="false">IF(AX53=4,G53,0)</f>
        <v>0</v>
      </c>
      <c r="BC53" s="146" t="n">
        <f aca="false">IF(AX53=5,G53,0)</f>
        <v>0</v>
      </c>
      <c r="BY53" s="177" t="n">
        <v>1</v>
      </c>
      <c r="BZ53" s="177" t="n">
        <v>7</v>
      </c>
      <c r="CX53" s="146" t="n">
        <v>1E-005</v>
      </c>
    </row>
    <row r="54" customFormat="false" ht="14.65" hidden="false" customHeight="false" outlineLevel="0" collapsed="false">
      <c r="A54" s="171" t="n">
        <v>45</v>
      </c>
      <c r="B54" s="172" t="s">
        <v>186</v>
      </c>
      <c r="C54" s="173" t="s">
        <v>187</v>
      </c>
      <c r="D54" s="174" t="s">
        <v>116</v>
      </c>
      <c r="E54" s="175" t="n">
        <v>8</v>
      </c>
      <c r="F54" s="175"/>
      <c r="G54" s="176" t="n">
        <f aca="false">E54*F54</f>
        <v>0</v>
      </c>
      <c r="M54" s="170" t="n">
        <v>2</v>
      </c>
      <c r="Y54" s="146" t="n">
        <v>1</v>
      </c>
      <c r="Z54" s="146" t="n">
        <v>7</v>
      </c>
      <c r="AA54" s="146" t="n">
        <v>7</v>
      </c>
      <c r="AX54" s="146" t="n">
        <v>2</v>
      </c>
      <c r="AY54" s="146" t="n">
        <f aca="false">IF(AX54=1,G54,0)</f>
        <v>0</v>
      </c>
      <c r="AZ54" s="146" t="n">
        <f aca="false">IF(AX54=2,G54,0)</f>
        <v>0</v>
      </c>
      <c r="BA54" s="146" t="n">
        <f aca="false">IF(AX54=3,G54,0)</f>
        <v>0</v>
      </c>
      <c r="BB54" s="146" t="n">
        <f aca="false">IF(AX54=4,G54,0)</f>
        <v>0</v>
      </c>
      <c r="BC54" s="146" t="n">
        <f aca="false">IF(AX54=5,G54,0)</f>
        <v>0</v>
      </c>
      <c r="BY54" s="177" t="n">
        <v>1</v>
      </c>
      <c r="BZ54" s="177" t="n">
        <v>7</v>
      </c>
      <c r="CX54" s="146" t="n">
        <v>0.00024</v>
      </c>
    </row>
    <row r="55" customFormat="false" ht="14.65" hidden="false" customHeight="false" outlineLevel="0" collapsed="false">
      <c r="A55" s="171" t="n">
        <v>46</v>
      </c>
      <c r="B55" s="172" t="s">
        <v>188</v>
      </c>
      <c r="C55" s="173" t="s">
        <v>189</v>
      </c>
      <c r="D55" s="174" t="s">
        <v>125</v>
      </c>
      <c r="E55" s="175" t="n">
        <v>1</v>
      </c>
      <c r="F55" s="175"/>
      <c r="G55" s="176" t="n">
        <f aca="false">E55*F55</f>
        <v>0</v>
      </c>
      <c r="M55" s="170" t="n">
        <v>2</v>
      </c>
      <c r="Y55" s="146" t="n">
        <v>1</v>
      </c>
      <c r="Z55" s="146" t="n">
        <v>0</v>
      </c>
      <c r="AA55" s="146" t="n">
        <v>0</v>
      </c>
      <c r="AX55" s="146" t="n">
        <v>2</v>
      </c>
      <c r="AY55" s="146" t="n">
        <f aca="false">IF(AX55=1,G55,0)</f>
        <v>0</v>
      </c>
      <c r="AZ55" s="146" t="n">
        <f aca="false">IF(AX55=2,G55,0)</f>
        <v>0</v>
      </c>
      <c r="BA55" s="146" t="n">
        <f aca="false">IF(AX55=3,G55,0)</f>
        <v>0</v>
      </c>
      <c r="BB55" s="146" t="n">
        <f aca="false">IF(AX55=4,G55,0)</f>
        <v>0</v>
      </c>
      <c r="BC55" s="146" t="n">
        <f aca="false">IF(AX55=5,G55,0)</f>
        <v>0</v>
      </c>
      <c r="BY55" s="177" t="n">
        <v>1</v>
      </c>
      <c r="BZ55" s="177" t="n">
        <v>0</v>
      </c>
      <c r="CX55" s="146" t="n">
        <v>0.00027</v>
      </c>
    </row>
    <row r="56" customFormat="false" ht="20.85" hidden="false" customHeight="false" outlineLevel="0" collapsed="false">
      <c r="A56" s="171" t="n">
        <v>47</v>
      </c>
      <c r="B56" s="172" t="s">
        <v>190</v>
      </c>
      <c r="C56" s="173" t="s">
        <v>191</v>
      </c>
      <c r="D56" s="174" t="s">
        <v>125</v>
      </c>
      <c r="E56" s="175" t="n">
        <v>2</v>
      </c>
      <c r="F56" s="175"/>
      <c r="G56" s="176" t="n">
        <f aca="false">E56*F56</f>
        <v>0</v>
      </c>
      <c r="M56" s="170" t="n">
        <v>2</v>
      </c>
      <c r="Y56" s="146" t="n">
        <v>1</v>
      </c>
      <c r="Z56" s="146" t="n">
        <v>7</v>
      </c>
      <c r="AA56" s="146" t="n">
        <v>7</v>
      </c>
      <c r="AX56" s="146" t="n">
        <v>2</v>
      </c>
      <c r="AY56" s="146" t="n">
        <f aca="false">IF(AX56=1,G56,0)</f>
        <v>0</v>
      </c>
      <c r="AZ56" s="146" t="n">
        <f aca="false">IF(AX56=2,G56,0)</f>
        <v>0</v>
      </c>
      <c r="BA56" s="146" t="n">
        <f aca="false">IF(AX56=3,G56,0)</f>
        <v>0</v>
      </c>
      <c r="BB56" s="146" t="n">
        <f aca="false">IF(AX56=4,G56,0)</f>
        <v>0</v>
      </c>
      <c r="BC56" s="146" t="n">
        <f aca="false">IF(AX56=5,G56,0)</f>
        <v>0</v>
      </c>
      <c r="BY56" s="177" t="n">
        <v>1</v>
      </c>
      <c r="BZ56" s="177" t="n">
        <v>7</v>
      </c>
      <c r="CX56" s="146" t="n">
        <v>0.00297</v>
      </c>
    </row>
    <row r="57" customFormat="false" ht="14.65" hidden="false" customHeight="false" outlineLevel="0" collapsed="false">
      <c r="A57" s="171" t="n">
        <v>48</v>
      </c>
      <c r="B57" s="172" t="s">
        <v>192</v>
      </c>
      <c r="C57" s="173" t="s">
        <v>193</v>
      </c>
      <c r="D57" s="174" t="s">
        <v>116</v>
      </c>
      <c r="E57" s="175" t="n">
        <v>4</v>
      </c>
      <c r="F57" s="175"/>
      <c r="G57" s="176" t="n">
        <f aca="false">E57*F57</f>
        <v>0</v>
      </c>
      <c r="M57" s="170" t="n">
        <v>2</v>
      </c>
      <c r="Y57" s="146" t="n">
        <v>12</v>
      </c>
      <c r="Z57" s="146" t="n">
        <v>0</v>
      </c>
      <c r="AA57" s="146" t="n">
        <v>15</v>
      </c>
      <c r="AX57" s="146" t="n">
        <v>2</v>
      </c>
      <c r="AY57" s="146" t="n">
        <f aca="false">IF(AX57=1,G57,0)</f>
        <v>0</v>
      </c>
      <c r="AZ57" s="146" t="n">
        <f aca="false">IF(AX57=2,G57,0)</f>
        <v>0</v>
      </c>
      <c r="BA57" s="146" t="n">
        <f aca="false">IF(AX57=3,G57,0)</f>
        <v>0</v>
      </c>
      <c r="BB57" s="146" t="n">
        <f aca="false">IF(AX57=4,G57,0)</f>
        <v>0</v>
      </c>
      <c r="BC57" s="146" t="n">
        <f aca="false">IF(AX57=5,G57,0)</f>
        <v>0</v>
      </c>
      <c r="BY57" s="177" t="n">
        <v>12</v>
      </c>
      <c r="BZ57" s="177" t="n">
        <v>0</v>
      </c>
      <c r="CX57" s="146" t="n">
        <v>0</v>
      </c>
    </row>
    <row r="58" customFormat="false" ht="14.65" hidden="false" customHeight="false" outlineLevel="0" collapsed="false">
      <c r="A58" s="171" t="n">
        <v>49</v>
      </c>
      <c r="B58" s="172" t="s">
        <v>194</v>
      </c>
      <c r="C58" s="173" t="s">
        <v>195</v>
      </c>
      <c r="D58" s="174" t="s">
        <v>111</v>
      </c>
      <c r="E58" s="175" t="n">
        <v>3</v>
      </c>
      <c r="F58" s="175"/>
      <c r="G58" s="176" t="n">
        <f aca="false">E58*F58</f>
        <v>0</v>
      </c>
      <c r="M58" s="170" t="n">
        <v>2</v>
      </c>
      <c r="Y58" s="146" t="n">
        <v>12</v>
      </c>
      <c r="Z58" s="146" t="n">
        <v>0</v>
      </c>
      <c r="AA58" s="146" t="n">
        <v>16</v>
      </c>
      <c r="AX58" s="146" t="n">
        <v>2</v>
      </c>
      <c r="AY58" s="146" t="n">
        <f aca="false">IF(AX58=1,G58,0)</f>
        <v>0</v>
      </c>
      <c r="AZ58" s="146" t="n">
        <f aca="false">IF(AX58=2,G58,0)</f>
        <v>0</v>
      </c>
      <c r="BA58" s="146" t="n">
        <f aca="false">IF(AX58=3,G58,0)</f>
        <v>0</v>
      </c>
      <c r="BB58" s="146" t="n">
        <f aca="false">IF(AX58=4,G58,0)</f>
        <v>0</v>
      </c>
      <c r="BC58" s="146" t="n">
        <f aca="false">IF(AX58=5,G58,0)</f>
        <v>0</v>
      </c>
      <c r="BY58" s="177" t="n">
        <v>12</v>
      </c>
      <c r="BZ58" s="177" t="n">
        <v>0</v>
      </c>
      <c r="CX58" s="146" t="n">
        <v>0</v>
      </c>
    </row>
    <row r="59" customFormat="false" ht="14.65" hidden="false" customHeight="false" outlineLevel="0" collapsed="false">
      <c r="A59" s="171" t="n">
        <v>50</v>
      </c>
      <c r="B59" s="172" t="s">
        <v>196</v>
      </c>
      <c r="C59" s="173" t="s">
        <v>110</v>
      </c>
      <c r="D59" s="174" t="s">
        <v>111</v>
      </c>
      <c r="E59" s="175" t="n">
        <v>3</v>
      </c>
      <c r="F59" s="175"/>
      <c r="G59" s="176" t="n">
        <f aca="false">E59*F59</f>
        <v>0</v>
      </c>
      <c r="M59" s="170" t="n">
        <v>2</v>
      </c>
      <c r="Y59" s="146" t="n">
        <v>12</v>
      </c>
      <c r="Z59" s="146" t="n">
        <v>0</v>
      </c>
      <c r="AA59" s="146" t="n">
        <v>17</v>
      </c>
      <c r="AX59" s="146" t="n">
        <v>2</v>
      </c>
      <c r="AY59" s="146" t="n">
        <f aca="false">IF(AX59=1,G59,0)</f>
        <v>0</v>
      </c>
      <c r="AZ59" s="146" t="n">
        <f aca="false">IF(AX59=2,G59,0)</f>
        <v>0</v>
      </c>
      <c r="BA59" s="146" t="n">
        <f aca="false">IF(AX59=3,G59,0)</f>
        <v>0</v>
      </c>
      <c r="BB59" s="146" t="n">
        <f aca="false">IF(AX59=4,G59,0)</f>
        <v>0</v>
      </c>
      <c r="BC59" s="146" t="n">
        <f aca="false">IF(AX59=5,G59,0)</f>
        <v>0</v>
      </c>
      <c r="BY59" s="177" t="n">
        <v>12</v>
      </c>
      <c r="BZ59" s="177" t="n">
        <v>0</v>
      </c>
      <c r="CX59" s="146" t="n">
        <v>0</v>
      </c>
    </row>
    <row r="60" customFormat="false" ht="14.65" hidden="false" customHeight="false" outlineLevel="0" collapsed="false">
      <c r="A60" s="171" t="n">
        <v>51</v>
      </c>
      <c r="B60" s="172" t="s">
        <v>197</v>
      </c>
      <c r="C60" s="173" t="s">
        <v>113</v>
      </c>
      <c r="D60" s="174" t="s">
        <v>111</v>
      </c>
      <c r="E60" s="175" t="n">
        <v>3</v>
      </c>
      <c r="F60" s="175"/>
      <c r="G60" s="176" t="n">
        <f aca="false">E60*F60</f>
        <v>0</v>
      </c>
      <c r="M60" s="170" t="n">
        <v>2</v>
      </c>
      <c r="Y60" s="146" t="n">
        <v>12</v>
      </c>
      <c r="Z60" s="146" t="n">
        <v>0</v>
      </c>
      <c r="AA60" s="146" t="n">
        <v>19</v>
      </c>
      <c r="AX60" s="146" t="n">
        <v>2</v>
      </c>
      <c r="AY60" s="146" t="n">
        <f aca="false">IF(AX60=1,G60,0)</f>
        <v>0</v>
      </c>
      <c r="AZ60" s="146" t="n">
        <f aca="false">IF(AX60=2,G60,0)</f>
        <v>0</v>
      </c>
      <c r="BA60" s="146" t="n">
        <f aca="false">IF(AX60=3,G60,0)</f>
        <v>0</v>
      </c>
      <c r="BB60" s="146" t="n">
        <f aca="false">IF(AX60=4,G60,0)</f>
        <v>0</v>
      </c>
      <c r="BC60" s="146" t="n">
        <f aca="false">IF(AX60=5,G60,0)</f>
        <v>0</v>
      </c>
      <c r="BY60" s="177" t="n">
        <v>12</v>
      </c>
      <c r="BZ60" s="177" t="n">
        <v>0</v>
      </c>
      <c r="CX60" s="146" t="n">
        <v>0</v>
      </c>
    </row>
    <row r="61" customFormat="false" ht="14.65" hidden="false" customHeight="false" outlineLevel="0" collapsed="false">
      <c r="A61" s="171" t="n">
        <v>52</v>
      </c>
      <c r="B61" s="172" t="s">
        <v>198</v>
      </c>
      <c r="C61" s="173" t="s">
        <v>199</v>
      </c>
      <c r="D61" s="174" t="s">
        <v>116</v>
      </c>
      <c r="E61" s="175" t="n">
        <v>2</v>
      </c>
      <c r="F61" s="175"/>
      <c r="G61" s="176" t="n">
        <f aca="false">E61*F61</f>
        <v>0</v>
      </c>
      <c r="M61" s="170" t="n">
        <v>2</v>
      </c>
      <c r="Y61" s="146" t="n">
        <v>12</v>
      </c>
      <c r="Z61" s="146" t="n">
        <v>0</v>
      </c>
      <c r="AA61" s="146" t="n">
        <v>20</v>
      </c>
      <c r="AX61" s="146" t="n">
        <v>2</v>
      </c>
      <c r="AY61" s="146" t="n">
        <f aca="false">IF(AX61=1,G61,0)</f>
        <v>0</v>
      </c>
      <c r="AZ61" s="146" t="n">
        <f aca="false">IF(AX61=2,G61,0)</f>
        <v>0</v>
      </c>
      <c r="BA61" s="146" t="n">
        <f aca="false">IF(AX61=3,G61,0)</f>
        <v>0</v>
      </c>
      <c r="BB61" s="146" t="n">
        <f aca="false">IF(AX61=4,G61,0)</f>
        <v>0</v>
      </c>
      <c r="BC61" s="146" t="n">
        <f aca="false">IF(AX61=5,G61,0)</f>
        <v>0</v>
      </c>
      <c r="BY61" s="177" t="n">
        <v>12</v>
      </c>
      <c r="BZ61" s="177" t="n">
        <v>0</v>
      </c>
      <c r="CX61" s="146" t="n">
        <v>0.00034</v>
      </c>
    </row>
    <row r="62" customFormat="false" ht="14.65" hidden="false" customHeight="false" outlineLevel="0" collapsed="false">
      <c r="A62" s="171" t="n">
        <v>53</v>
      </c>
      <c r="B62" s="172" t="s">
        <v>200</v>
      </c>
      <c r="C62" s="173" t="s">
        <v>118</v>
      </c>
      <c r="D62" s="174" t="s">
        <v>116</v>
      </c>
      <c r="E62" s="175" t="n">
        <v>67.5</v>
      </c>
      <c r="F62" s="175"/>
      <c r="G62" s="176" t="n">
        <f aca="false">E62*F62</f>
        <v>0</v>
      </c>
      <c r="M62" s="170" t="n">
        <v>2</v>
      </c>
      <c r="Y62" s="146" t="n">
        <v>12</v>
      </c>
      <c r="Z62" s="146" t="n">
        <v>0</v>
      </c>
      <c r="AA62" s="146" t="n">
        <v>21</v>
      </c>
      <c r="AX62" s="146" t="n">
        <v>2</v>
      </c>
      <c r="AY62" s="146" t="n">
        <f aca="false">IF(AX62=1,G62,0)</f>
        <v>0</v>
      </c>
      <c r="AZ62" s="146" t="n">
        <f aca="false">IF(AX62=2,G62,0)</f>
        <v>0</v>
      </c>
      <c r="BA62" s="146" t="n">
        <f aca="false">IF(AX62=3,G62,0)</f>
        <v>0</v>
      </c>
      <c r="BB62" s="146" t="n">
        <f aca="false">IF(AX62=4,G62,0)</f>
        <v>0</v>
      </c>
      <c r="BC62" s="146" t="n">
        <f aca="false">IF(AX62=5,G62,0)</f>
        <v>0</v>
      </c>
      <c r="BY62" s="177" t="n">
        <v>12</v>
      </c>
      <c r="BZ62" s="177" t="n">
        <v>0</v>
      </c>
      <c r="CX62" s="146" t="n">
        <v>0.0002</v>
      </c>
    </row>
    <row r="63" customFormat="false" ht="14.65" hidden="false" customHeight="false" outlineLevel="0" collapsed="false">
      <c r="A63" s="171" t="n">
        <v>54</v>
      </c>
      <c r="B63" s="172" t="s">
        <v>201</v>
      </c>
      <c r="C63" s="173" t="s">
        <v>124</v>
      </c>
      <c r="D63" s="174" t="s">
        <v>125</v>
      </c>
      <c r="E63" s="175" t="n">
        <v>2</v>
      </c>
      <c r="F63" s="175"/>
      <c r="G63" s="176" t="n">
        <f aca="false">E63*F63</f>
        <v>0</v>
      </c>
      <c r="M63" s="170" t="n">
        <v>2</v>
      </c>
      <c r="Y63" s="146" t="n">
        <v>12</v>
      </c>
      <c r="Z63" s="146" t="n">
        <v>0</v>
      </c>
      <c r="AA63" s="146" t="n">
        <v>22</v>
      </c>
      <c r="AX63" s="146" t="n">
        <v>2</v>
      </c>
      <c r="AY63" s="146" t="n">
        <f aca="false">IF(AX63=1,G63,0)</f>
        <v>0</v>
      </c>
      <c r="AZ63" s="146" t="n">
        <f aca="false">IF(AX63=2,G63,0)</f>
        <v>0</v>
      </c>
      <c r="BA63" s="146" t="n">
        <f aca="false">IF(AX63=3,G63,0)</f>
        <v>0</v>
      </c>
      <c r="BB63" s="146" t="n">
        <f aca="false">IF(AX63=4,G63,0)</f>
        <v>0</v>
      </c>
      <c r="BC63" s="146" t="n">
        <f aca="false">IF(AX63=5,G63,0)</f>
        <v>0</v>
      </c>
      <c r="BY63" s="177" t="n">
        <v>12</v>
      </c>
      <c r="BZ63" s="177" t="n">
        <v>0</v>
      </c>
      <c r="CX63" s="146" t="n">
        <v>0.00034</v>
      </c>
    </row>
    <row r="64" customFormat="false" ht="14.65" hidden="false" customHeight="false" outlineLevel="0" collapsed="false">
      <c r="A64" s="171" t="n">
        <v>55</v>
      </c>
      <c r="B64" s="172" t="s">
        <v>202</v>
      </c>
      <c r="C64" s="173" t="s">
        <v>203</v>
      </c>
      <c r="D64" s="174" t="s">
        <v>92</v>
      </c>
      <c r="E64" s="175" t="n">
        <v>67.5</v>
      </c>
      <c r="F64" s="175"/>
      <c r="G64" s="176" t="n">
        <f aca="false">E64*F64</f>
        <v>0</v>
      </c>
      <c r="M64" s="170" t="n">
        <v>2</v>
      </c>
      <c r="Y64" s="146" t="n">
        <v>3</v>
      </c>
      <c r="Z64" s="146" t="n">
        <v>7</v>
      </c>
      <c r="AA64" s="146" t="s">
        <v>202</v>
      </c>
      <c r="AX64" s="146" t="n">
        <v>2</v>
      </c>
      <c r="AY64" s="146" t="n">
        <f aca="false">IF(AX64=1,G64,0)</f>
        <v>0</v>
      </c>
      <c r="AZ64" s="146" t="n">
        <f aca="false">IF(AX64=2,G64,0)</f>
        <v>0</v>
      </c>
      <c r="BA64" s="146" t="n">
        <f aca="false">IF(AX64=3,G64,0)</f>
        <v>0</v>
      </c>
      <c r="BB64" s="146" t="n">
        <f aca="false">IF(AX64=4,G64,0)</f>
        <v>0</v>
      </c>
      <c r="BC64" s="146" t="n">
        <f aca="false">IF(AX64=5,G64,0)</f>
        <v>0</v>
      </c>
      <c r="BY64" s="177" t="n">
        <v>3</v>
      </c>
      <c r="BZ64" s="177" t="n">
        <v>7</v>
      </c>
      <c r="CX64" s="146" t="n">
        <v>0.00046</v>
      </c>
    </row>
    <row r="65" customFormat="false" ht="20.85" hidden="false" customHeight="false" outlineLevel="0" collapsed="false">
      <c r="A65" s="171" t="n">
        <v>56</v>
      </c>
      <c r="B65" s="172" t="s">
        <v>204</v>
      </c>
      <c r="C65" s="173" t="s">
        <v>205</v>
      </c>
      <c r="D65" s="174" t="s">
        <v>125</v>
      </c>
      <c r="E65" s="175" t="n">
        <v>1</v>
      </c>
      <c r="F65" s="175"/>
      <c r="G65" s="176" t="n">
        <f aca="false">E65*F65</f>
        <v>0</v>
      </c>
      <c r="M65" s="170" t="n">
        <v>2</v>
      </c>
      <c r="Y65" s="146" t="n">
        <v>3</v>
      </c>
      <c r="Z65" s="146" t="n">
        <v>7</v>
      </c>
      <c r="AA65" s="146" t="s">
        <v>204</v>
      </c>
      <c r="AX65" s="146" t="n">
        <v>2</v>
      </c>
      <c r="AY65" s="146" t="n">
        <f aca="false">IF(AX65=1,G65,0)</f>
        <v>0</v>
      </c>
      <c r="AZ65" s="146" t="n">
        <f aca="false">IF(AX65=2,G65,0)</f>
        <v>0</v>
      </c>
      <c r="BA65" s="146" t="n">
        <f aca="false">IF(AX65=3,G65,0)</f>
        <v>0</v>
      </c>
      <c r="BB65" s="146" t="n">
        <f aca="false">IF(AX65=4,G65,0)</f>
        <v>0</v>
      </c>
      <c r="BC65" s="146" t="n">
        <f aca="false">IF(AX65=5,G65,0)</f>
        <v>0</v>
      </c>
      <c r="BY65" s="177" t="n">
        <v>3</v>
      </c>
      <c r="BZ65" s="177" t="n">
        <v>7</v>
      </c>
      <c r="CX65" s="146" t="n">
        <v>0</v>
      </c>
    </row>
    <row r="66" customFormat="false" ht="14.65" hidden="false" customHeight="false" outlineLevel="0" collapsed="false">
      <c r="A66" s="171" t="n">
        <v>57</v>
      </c>
      <c r="B66" s="172" t="s">
        <v>206</v>
      </c>
      <c r="C66" s="173" t="s">
        <v>207</v>
      </c>
      <c r="D66" s="174" t="s">
        <v>125</v>
      </c>
      <c r="E66" s="175" t="n">
        <v>1</v>
      </c>
      <c r="F66" s="175"/>
      <c r="G66" s="176" t="n">
        <f aca="false">E66*F66</f>
        <v>0</v>
      </c>
      <c r="M66" s="170" t="n">
        <v>2</v>
      </c>
      <c r="Y66" s="146" t="n">
        <v>3</v>
      </c>
      <c r="Z66" s="146" t="n">
        <v>7</v>
      </c>
      <c r="AA66" s="146" t="n">
        <v>42211646</v>
      </c>
      <c r="AX66" s="146" t="n">
        <v>2</v>
      </c>
      <c r="AY66" s="146" t="n">
        <f aca="false">IF(AX66=1,G66,0)</f>
        <v>0</v>
      </c>
      <c r="AZ66" s="146" t="n">
        <f aca="false">IF(AX66=2,G66,0)</f>
        <v>0</v>
      </c>
      <c r="BA66" s="146" t="n">
        <f aca="false">IF(AX66=3,G66,0)</f>
        <v>0</v>
      </c>
      <c r="BB66" s="146" t="n">
        <f aca="false">IF(AX66=4,G66,0)</f>
        <v>0</v>
      </c>
      <c r="BC66" s="146" t="n">
        <f aca="false">IF(AX66=5,G66,0)</f>
        <v>0</v>
      </c>
      <c r="BY66" s="177" t="n">
        <v>3</v>
      </c>
      <c r="BZ66" s="177" t="n">
        <v>7</v>
      </c>
      <c r="CX66" s="146" t="n">
        <v>0.0055</v>
      </c>
    </row>
    <row r="67" customFormat="false" ht="14.65" hidden="false" customHeight="false" outlineLevel="0" collapsed="false">
      <c r="A67" s="171" t="n">
        <v>58</v>
      </c>
      <c r="B67" s="172" t="s">
        <v>208</v>
      </c>
      <c r="C67" s="173" t="s">
        <v>209</v>
      </c>
      <c r="D67" s="174" t="s">
        <v>125</v>
      </c>
      <c r="E67" s="175" t="n">
        <v>1</v>
      </c>
      <c r="F67" s="175"/>
      <c r="G67" s="176" t="n">
        <f aca="false">E67*F67</f>
        <v>0</v>
      </c>
      <c r="M67" s="170" t="n">
        <v>2</v>
      </c>
      <c r="Y67" s="146" t="n">
        <v>3</v>
      </c>
      <c r="Z67" s="146" t="n">
        <v>7</v>
      </c>
      <c r="AA67" s="146" t="n">
        <v>42211686</v>
      </c>
      <c r="AX67" s="146" t="n">
        <v>2</v>
      </c>
      <c r="AY67" s="146" t="n">
        <f aca="false">IF(AX67=1,G67,0)</f>
        <v>0</v>
      </c>
      <c r="AZ67" s="146" t="n">
        <f aca="false">IF(AX67=2,G67,0)</f>
        <v>0</v>
      </c>
      <c r="BA67" s="146" t="n">
        <f aca="false">IF(AX67=3,G67,0)</f>
        <v>0</v>
      </c>
      <c r="BB67" s="146" t="n">
        <f aca="false">IF(AX67=4,G67,0)</f>
        <v>0</v>
      </c>
      <c r="BC67" s="146" t="n">
        <f aca="false">IF(AX67=5,G67,0)</f>
        <v>0</v>
      </c>
      <c r="BY67" s="177" t="n">
        <v>3</v>
      </c>
      <c r="BZ67" s="177" t="n">
        <v>7</v>
      </c>
      <c r="CX67" s="146" t="n">
        <v>0.013</v>
      </c>
    </row>
    <row r="68" customFormat="false" ht="14.65" hidden="false" customHeight="false" outlineLevel="0" collapsed="false">
      <c r="A68" s="171" t="n">
        <v>59</v>
      </c>
      <c r="B68" s="172" t="s">
        <v>210</v>
      </c>
      <c r="C68" s="173" t="s">
        <v>211</v>
      </c>
      <c r="D68" s="174" t="s">
        <v>125</v>
      </c>
      <c r="E68" s="175" t="n">
        <v>2</v>
      </c>
      <c r="F68" s="175"/>
      <c r="G68" s="176" t="n">
        <f aca="false">E68*F68</f>
        <v>0</v>
      </c>
      <c r="M68" s="170" t="n">
        <v>2</v>
      </c>
      <c r="Y68" s="146" t="n">
        <v>3</v>
      </c>
      <c r="Z68" s="146" t="n">
        <v>7</v>
      </c>
      <c r="AA68" s="146" t="n">
        <v>42250750</v>
      </c>
      <c r="AX68" s="146" t="n">
        <v>2</v>
      </c>
      <c r="AY68" s="146" t="n">
        <f aca="false">IF(AX68=1,G68,0)</f>
        <v>0</v>
      </c>
      <c r="AZ68" s="146" t="n">
        <f aca="false">IF(AX68=2,G68,0)</f>
        <v>0</v>
      </c>
      <c r="BA68" s="146" t="n">
        <f aca="false">IF(AX68=3,G68,0)</f>
        <v>0</v>
      </c>
      <c r="BB68" s="146" t="n">
        <f aca="false">IF(AX68=4,G68,0)</f>
        <v>0</v>
      </c>
      <c r="BC68" s="146" t="n">
        <f aca="false">IF(AX68=5,G68,0)</f>
        <v>0</v>
      </c>
      <c r="BY68" s="177" t="n">
        <v>3</v>
      </c>
      <c r="BZ68" s="177" t="n">
        <v>7</v>
      </c>
      <c r="CX68" s="146" t="n">
        <v>0.0015</v>
      </c>
    </row>
    <row r="69" customFormat="false" ht="14.65" hidden="false" customHeight="false" outlineLevel="0" collapsed="false">
      <c r="A69" s="171" t="n">
        <v>60</v>
      </c>
      <c r="B69" s="172" t="s">
        <v>212</v>
      </c>
      <c r="C69" s="173" t="s">
        <v>213</v>
      </c>
      <c r="D69" s="174" t="s">
        <v>125</v>
      </c>
      <c r="E69" s="175" t="n">
        <v>1</v>
      </c>
      <c r="F69" s="175"/>
      <c r="G69" s="176" t="n">
        <f aca="false">E69*F69</f>
        <v>0</v>
      </c>
      <c r="M69" s="170" t="n">
        <v>2</v>
      </c>
      <c r="Y69" s="146" t="n">
        <v>3</v>
      </c>
      <c r="Z69" s="146" t="n">
        <v>7</v>
      </c>
      <c r="AA69" s="146" t="s">
        <v>212</v>
      </c>
      <c r="AX69" s="146" t="n">
        <v>2</v>
      </c>
      <c r="AY69" s="146" t="n">
        <f aca="false">IF(AX69=1,G69,0)</f>
        <v>0</v>
      </c>
      <c r="AZ69" s="146" t="n">
        <f aca="false">IF(AX69=2,G69,0)</f>
        <v>0</v>
      </c>
      <c r="BA69" s="146" t="n">
        <f aca="false">IF(AX69=3,G69,0)</f>
        <v>0</v>
      </c>
      <c r="BB69" s="146" t="n">
        <f aca="false">IF(AX69=4,G69,0)</f>
        <v>0</v>
      </c>
      <c r="BC69" s="146" t="n">
        <f aca="false">IF(AX69=5,G69,0)</f>
        <v>0</v>
      </c>
      <c r="BY69" s="177" t="n">
        <v>3</v>
      </c>
      <c r="BZ69" s="177" t="n">
        <v>7</v>
      </c>
      <c r="CX69" s="146" t="n">
        <v>0.0039</v>
      </c>
    </row>
    <row r="70" customFormat="false" ht="14.65" hidden="false" customHeight="false" outlineLevel="0" collapsed="false">
      <c r="A70" s="171" t="n">
        <v>61</v>
      </c>
      <c r="B70" s="172" t="s">
        <v>214</v>
      </c>
      <c r="C70" s="173" t="s">
        <v>215</v>
      </c>
      <c r="D70" s="174" t="s">
        <v>125</v>
      </c>
      <c r="E70" s="175" t="n">
        <v>1</v>
      </c>
      <c r="F70" s="175"/>
      <c r="G70" s="176" t="n">
        <f aca="false">E70*F70</f>
        <v>0</v>
      </c>
      <c r="M70" s="170" t="n">
        <v>2</v>
      </c>
      <c r="Y70" s="146" t="n">
        <v>3</v>
      </c>
      <c r="Z70" s="146" t="n">
        <v>7</v>
      </c>
      <c r="AA70" s="146" t="n">
        <v>551100073</v>
      </c>
      <c r="AX70" s="146" t="n">
        <v>2</v>
      </c>
      <c r="AY70" s="146" t="n">
        <f aca="false">IF(AX70=1,G70,0)</f>
        <v>0</v>
      </c>
      <c r="AZ70" s="146" t="n">
        <f aca="false">IF(AX70=2,G70,0)</f>
        <v>0</v>
      </c>
      <c r="BA70" s="146" t="n">
        <f aca="false">IF(AX70=3,G70,0)</f>
        <v>0</v>
      </c>
      <c r="BB70" s="146" t="n">
        <f aca="false">IF(AX70=4,G70,0)</f>
        <v>0</v>
      </c>
      <c r="BC70" s="146" t="n">
        <f aca="false">IF(AX70=5,G70,0)</f>
        <v>0</v>
      </c>
      <c r="BY70" s="177" t="n">
        <v>3</v>
      </c>
      <c r="BZ70" s="177" t="n">
        <v>7</v>
      </c>
      <c r="CX70" s="146" t="n">
        <v>0.00028</v>
      </c>
    </row>
    <row r="71" customFormat="false" ht="14.65" hidden="false" customHeight="false" outlineLevel="0" collapsed="false">
      <c r="A71" s="171" t="n">
        <v>62</v>
      </c>
      <c r="B71" s="172" t="s">
        <v>216</v>
      </c>
      <c r="C71" s="173" t="s">
        <v>217</v>
      </c>
      <c r="D71" s="174" t="s">
        <v>125</v>
      </c>
      <c r="E71" s="175" t="n">
        <v>8</v>
      </c>
      <c r="F71" s="175"/>
      <c r="G71" s="176" t="n">
        <f aca="false">E71*F71</f>
        <v>0</v>
      </c>
      <c r="M71" s="170" t="n">
        <v>2</v>
      </c>
      <c r="Y71" s="146" t="n">
        <v>3</v>
      </c>
      <c r="Z71" s="146" t="n">
        <v>7</v>
      </c>
      <c r="AA71" s="146" t="n">
        <v>551100161</v>
      </c>
      <c r="AX71" s="146" t="n">
        <v>2</v>
      </c>
      <c r="AY71" s="146" t="n">
        <f aca="false">IF(AX71=1,G71,0)</f>
        <v>0</v>
      </c>
      <c r="AZ71" s="146" t="n">
        <f aca="false">IF(AX71=2,G71,0)</f>
        <v>0</v>
      </c>
      <c r="BA71" s="146" t="n">
        <f aca="false">IF(AX71=3,G71,0)</f>
        <v>0</v>
      </c>
      <c r="BB71" s="146" t="n">
        <f aca="false">IF(AX71=4,G71,0)</f>
        <v>0</v>
      </c>
      <c r="BC71" s="146" t="n">
        <f aca="false">IF(AX71=5,G71,0)</f>
        <v>0</v>
      </c>
      <c r="BY71" s="177" t="n">
        <v>3</v>
      </c>
      <c r="BZ71" s="177" t="n">
        <v>7</v>
      </c>
      <c r="CX71" s="146" t="n">
        <v>0</v>
      </c>
    </row>
    <row r="72" customFormat="false" ht="14.65" hidden="false" customHeight="false" outlineLevel="0" collapsed="false">
      <c r="A72" s="171" t="n">
        <v>63</v>
      </c>
      <c r="B72" s="172" t="s">
        <v>218</v>
      </c>
      <c r="C72" s="173" t="s">
        <v>219</v>
      </c>
      <c r="D72" s="174" t="s">
        <v>125</v>
      </c>
      <c r="E72" s="175" t="n">
        <v>2</v>
      </c>
      <c r="F72" s="175"/>
      <c r="G72" s="176" t="n">
        <f aca="false">E72*F72</f>
        <v>0</v>
      </c>
      <c r="M72" s="170" t="n">
        <v>2</v>
      </c>
      <c r="Y72" s="146" t="n">
        <v>3</v>
      </c>
      <c r="Z72" s="146" t="n">
        <v>7</v>
      </c>
      <c r="AA72" s="146" t="n">
        <v>55111352</v>
      </c>
      <c r="AX72" s="146" t="n">
        <v>2</v>
      </c>
      <c r="AY72" s="146" t="n">
        <f aca="false">IF(AX72=1,G72,0)</f>
        <v>0</v>
      </c>
      <c r="AZ72" s="146" t="n">
        <f aca="false">IF(AX72=2,G72,0)</f>
        <v>0</v>
      </c>
      <c r="BA72" s="146" t="n">
        <f aca="false">IF(AX72=3,G72,0)</f>
        <v>0</v>
      </c>
      <c r="BB72" s="146" t="n">
        <f aca="false">IF(AX72=4,G72,0)</f>
        <v>0</v>
      </c>
      <c r="BC72" s="146" t="n">
        <f aca="false">IF(AX72=5,G72,0)</f>
        <v>0</v>
      </c>
      <c r="BY72" s="177" t="n">
        <v>3</v>
      </c>
      <c r="BZ72" s="177" t="n">
        <v>7</v>
      </c>
      <c r="CX72" s="146" t="n">
        <v>0.00028</v>
      </c>
    </row>
    <row r="73" customFormat="false" ht="14.65" hidden="false" customHeight="false" outlineLevel="0" collapsed="false">
      <c r="A73" s="171" t="n">
        <v>64</v>
      </c>
      <c r="B73" s="172" t="s">
        <v>220</v>
      </c>
      <c r="C73" s="173" t="s">
        <v>221</v>
      </c>
      <c r="D73" s="174" t="s">
        <v>146</v>
      </c>
      <c r="E73" s="175" t="n">
        <v>0.495316</v>
      </c>
      <c r="F73" s="175"/>
      <c r="G73" s="176" t="n">
        <f aca="false">E73*F73</f>
        <v>0</v>
      </c>
      <c r="M73" s="170" t="n">
        <v>2</v>
      </c>
      <c r="Y73" s="146" t="n">
        <v>7</v>
      </c>
      <c r="Z73" s="146" t="n">
        <v>1001</v>
      </c>
      <c r="AA73" s="146" t="n">
        <v>5</v>
      </c>
      <c r="AX73" s="146" t="n">
        <v>2</v>
      </c>
      <c r="AY73" s="146" t="n">
        <f aca="false">IF(AX73=1,G73,0)</f>
        <v>0</v>
      </c>
      <c r="AZ73" s="146" t="n">
        <f aca="false">IF(AX73=2,G73,0)</f>
        <v>0</v>
      </c>
      <c r="BA73" s="146" t="n">
        <f aca="false">IF(AX73=3,G73,0)</f>
        <v>0</v>
      </c>
      <c r="BB73" s="146" t="n">
        <f aca="false">IF(AX73=4,G73,0)</f>
        <v>0</v>
      </c>
      <c r="BC73" s="146" t="n">
        <f aca="false">IF(AX73=5,G73,0)</f>
        <v>0</v>
      </c>
      <c r="BY73" s="177" t="n">
        <v>7</v>
      </c>
      <c r="BZ73" s="177" t="n">
        <v>1001</v>
      </c>
      <c r="CX73" s="146" t="n">
        <v>0</v>
      </c>
    </row>
    <row r="74" customFormat="false" ht="12.75" hidden="false" customHeight="false" outlineLevel="0" collapsed="false">
      <c r="A74" s="178"/>
      <c r="B74" s="179" t="s">
        <v>147</v>
      </c>
      <c r="C74" s="180" t="str">
        <f aca="false">CONCATENATE(B35," ",C35)</f>
        <v>722 Vnitřní vodovod</v>
      </c>
      <c r="D74" s="181"/>
      <c r="E74" s="182"/>
      <c r="F74" s="183"/>
      <c r="G74" s="184" t="n">
        <f aca="false">SUM(G36:G73)</f>
        <v>0</v>
      </c>
      <c r="M74" s="170" t="n">
        <v>4</v>
      </c>
      <c r="AY74" s="185" t="n">
        <f aca="false">SUM(AY35:AY73)</f>
        <v>0</v>
      </c>
      <c r="AZ74" s="185" t="n">
        <f aca="false">SUM(AZ35:AZ73)</f>
        <v>0</v>
      </c>
      <c r="BA74" s="185" t="n">
        <f aca="false">SUM(BA35:BA73)</f>
        <v>0</v>
      </c>
      <c r="BB74" s="185" t="n">
        <f aca="false">SUM(BB35:BB73)</f>
        <v>0</v>
      </c>
      <c r="BC74" s="185" t="n">
        <f aca="false">SUM(BC35:BC73)</f>
        <v>0</v>
      </c>
    </row>
    <row r="75" customFormat="false" ht="12.75" hidden="false" customHeight="false" outlineLevel="0" collapsed="false">
      <c r="A75" s="164" t="s">
        <v>87</v>
      </c>
      <c r="B75" s="165" t="s">
        <v>222</v>
      </c>
      <c r="C75" s="166" t="s">
        <v>223</v>
      </c>
      <c r="D75" s="167"/>
      <c r="E75" s="168"/>
      <c r="F75" s="168"/>
      <c r="G75" s="169"/>
      <c r="M75" s="170" t="n">
        <v>1</v>
      </c>
    </row>
    <row r="76" customFormat="false" ht="14.65" hidden="false" customHeight="false" outlineLevel="0" collapsed="false">
      <c r="A76" s="171" t="n">
        <v>65</v>
      </c>
      <c r="B76" s="172" t="s">
        <v>224</v>
      </c>
      <c r="C76" s="173" t="s">
        <v>225</v>
      </c>
      <c r="D76" s="174" t="s">
        <v>116</v>
      </c>
      <c r="E76" s="175" t="n">
        <v>3</v>
      </c>
      <c r="F76" s="175"/>
      <c r="G76" s="176" t="n">
        <f aca="false">E76*F76</f>
        <v>0</v>
      </c>
      <c r="M76" s="170" t="n">
        <v>2</v>
      </c>
      <c r="Y76" s="146" t="n">
        <v>1</v>
      </c>
      <c r="Z76" s="146" t="n">
        <v>7</v>
      </c>
      <c r="AA76" s="146" t="n">
        <v>7</v>
      </c>
      <c r="AX76" s="146" t="n">
        <v>2</v>
      </c>
      <c r="AY76" s="146" t="n">
        <f aca="false">IF(AX76=1,G76,0)</f>
        <v>0</v>
      </c>
      <c r="AZ76" s="146" t="n">
        <f aca="false">IF(AX76=2,G76,0)</f>
        <v>0</v>
      </c>
      <c r="BA76" s="146" t="n">
        <f aca="false">IF(AX76=3,G76,0)</f>
        <v>0</v>
      </c>
      <c r="BB76" s="146" t="n">
        <f aca="false">IF(AX76=4,G76,0)</f>
        <v>0</v>
      </c>
      <c r="BC76" s="146" t="n">
        <f aca="false">IF(AX76=5,G76,0)</f>
        <v>0</v>
      </c>
      <c r="BY76" s="177" t="n">
        <v>1</v>
      </c>
      <c r="BZ76" s="177" t="n">
        <v>7</v>
      </c>
      <c r="CX76" s="146" t="n">
        <v>0.00089</v>
      </c>
    </row>
    <row r="77" customFormat="false" ht="14.65" hidden="false" customHeight="false" outlineLevel="0" collapsed="false">
      <c r="A77" s="171" t="n">
        <v>66</v>
      </c>
      <c r="B77" s="172" t="s">
        <v>226</v>
      </c>
      <c r="C77" s="173" t="s">
        <v>227</v>
      </c>
      <c r="D77" s="174" t="s">
        <v>116</v>
      </c>
      <c r="E77" s="175" t="n">
        <v>1</v>
      </c>
      <c r="F77" s="175"/>
      <c r="G77" s="176" t="n">
        <f aca="false">E77*F77</f>
        <v>0</v>
      </c>
      <c r="M77" s="170"/>
      <c r="BY77" s="177"/>
      <c r="BZ77" s="177"/>
    </row>
    <row r="78" customFormat="false" ht="14.65" hidden="false" customHeight="false" outlineLevel="0" collapsed="false">
      <c r="A78" s="171" t="n">
        <v>67</v>
      </c>
      <c r="B78" s="172" t="s">
        <v>228</v>
      </c>
      <c r="C78" s="173" t="s">
        <v>229</v>
      </c>
      <c r="D78" s="174" t="s">
        <v>116</v>
      </c>
      <c r="E78" s="175" t="n">
        <v>3</v>
      </c>
      <c r="F78" s="175"/>
      <c r="G78" s="176" t="n">
        <f aca="false">E78*F78</f>
        <v>0</v>
      </c>
      <c r="M78" s="170" t="n">
        <v>2</v>
      </c>
      <c r="Y78" s="146" t="n">
        <v>1</v>
      </c>
      <c r="Z78" s="146" t="n">
        <v>7</v>
      </c>
      <c r="AA78" s="146" t="n">
        <v>7</v>
      </c>
      <c r="AX78" s="146" t="n">
        <v>2</v>
      </c>
      <c r="AY78" s="146" t="n">
        <f aca="false">IF(AX78=1,G78,0)</f>
        <v>0</v>
      </c>
      <c r="AZ78" s="146" t="n">
        <f aca="false">IF(AX78=2,G78,0)</f>
        <v>0</v>
      </c>
      <c r="BA78" s="146" t="n">
        <f aca="false">IF(AX78=3,G78,0)</f>
        <v>0</v>
      </c>
      <c r="BB78" s="146" t="n">
        <f aca="false">IF(AX78=4,G78,0)</f>
        <v>0</v>
      </c>
      <c r="BC78" s="146" t="n">
        <f aca="false">IF(AX78=5,G78,0)</f>
        <v>0</v>
      </c>
      <c r="BY78" s="177" t="n">
        <v>1</v>
      </c>
      <c r="BZ78" s="177" t="n">
        <v>7</v>
      </c>
      <c r="CX78" s="146" t="n">
        <v>0.00375</v>
      </c>
    </row>
    <row r="79" customFormat="false" ht="14.65" hidden="false" customHeight="false" outlineLevel="0" collapsed="false">
      <c r="A79" s="171" t="n">
        <v>68</v>
      </c>
      <c r="B79" s="172" t="s">
        <v>230</v>
      </c>
      <c r="C79" s="173" t="s">
        <v>231</v>
      </c>
      <c r="D79" s="174" t="s">
        <v>116</v>
      </c>
      <c r="E79" s="175" t="n">
        <v>3</v>
      </c>
      <c r="F79" s="175"/>
      <c r="G79" s="176" t="n">
        <f aca="false">E79*F79</f>
        <v>0</v>
      </c>
      <c r="M79" s="170" t="n">
        <v>2</v>
      </c>
      <c r="Y79" s="146" t="n">
        <v>1</v>
      </c>
      <c r="Z79" s="146" t="n">
        <v>0</v>
      </c>
      <c r="AA79" s="146" t="n">
        <v>0</v>
      </c>
      <c r="AX79" s="146" t="n">
        <v>2</v>
      </c>
      <c r="AY79" s="146" t="n">
        <f aca="false">IF(AX79=1,G79,0)</f>
        <v>0</v>
      </c>
      <c r="AZ79" s="146" t="n">
        <f aca="false">IF(AX79=2,G79,0)</f>
        <v>0</v>
      </c>
      <c r="BA79" s="146" t="n">
        <f aca="false">IF(AX79=3,G79,0)</f>
        <v>0</v>
      </c>
      <c r="BB79" s="146" t="n">
        <f aca="false">IF(AX79=4,G79,0)</f>
        <v>0</v>
      </c>
      <c r="BC79" s="146" t="n">
        <f aca="false">IF(AX79=5,G79,0)</f>
        <v>0</v>
      </c>
      <c r="BY79" s="177" t="n">
        <v>1</v>
      </c>
      <c r="BZ79" s="177" t="n">
        <v>0</v>
      </c>
      <c r="CX79" s="146" t="n">
        <v>0.0014</v>
      </c>
    </row>
    <row r="80" customFormat="false" ht="14.65" hidden="false" customHeight="false" outlineLevel="0" collapsed="false">
      <c r="A80" s="171" t="n">
        <v>69</v>
      </c>
      <c r="B80" s="172" t="s">
        <v>232</v>
      </c>
      <c r="C80" s="173" t="s">
        <v>233</v>
      </c>
      <c r="D80" s="174" t="s">
        <v>116</v>
      </c>
      <c r="E80" s="175" t="n">
        <v>1</v>
      </c>
      <c r="F80" s="175"/>
      <c r="G80" s="176" t="n">
        <f aca="false">E80*F80</f>
        <v>0</v>
      </c>
      <c r="M80" s="170" t="n">
        <v>2</v>
      </c>
      <c r="Y80" s="146" t="n">
        <v>1</v>
      </c>
      <c r="Z80" s="146" t="n">
        <v>7</v>
      </c>
      <c r="AA80" s="146" t="n">
        <v>7</v>
      </c>
      <c r="AX80" s="146" t="n">
        <v>2</v>
      </c>
      <c r="AY80" s="146" t="n">
        <f aca="false">IF(AX80=1,G80,0)</f>
        <v>0</v>
      </c>
      <c r="AZ80" s="146" t="n">
        <f aca="false">IF(AX80=2,G80,0)</f>
        <v>0</v>
      </c>
      <c r="BA80" s="146" t="n">
        <f aca="false">IF(AX80=3,G80,0)</f>
        <v>0</v>
      </c>
      <c r="BB80" s="146" t="n">
        <f aca="false">IF(AX80=4,G80,0)</f>
        <v>0</v>
      </c>
      <c r="BC80" s="146" t="n">
        <f aca="false">IF(AX80=5,G80,0)</f>
        <v>0</v>
      </c>
      <c r="BY80" s="177" t="n">
        <v>1</v>
      </c>
      <c r="BZ80" s="177" t="n">
        <v>7</v>
      </c>
      <c r="CX80" s="146" t="n">
        <v>0.0006</v>
      </c>
    </row>
    <row r="81" customFormat="false" ht="14.65" hidden="false" customHeight="false" outlineLevel="0" collapsed="false">
      <c r="A81" s="171" t="n">
        <v>70</v>
      </c>
      <c r="B81" s="172" t="s">
        <v>234</v>
      </c>
      <c r="C81" s="173" t="s">
        <v>235</v>
      </c>
      <c r="D81" s="174" t="s">
        <v>116</v>
      </c>
      <c r="E81" s="175" t="n">
        <v>1</v>
      </c>
      <c r="F81" s="175"/>
      <c r="G81" s="176" t="n">
        <f aca="false">E81*F81</f>
        <v>0</v>
      </c>
      <c r="M81" s="170" t="n">
        <v>2</v>
      </c>
      <c r="Y81" s="146" t="n">
        <v>1</v>
      </c>
      <c r="Z81" s="146" t="n">
        <v>7</v>
      </c>
      <c r="AA81" s="146" t="n">
        <v>7</v>
      </c>
      <c r="AX81" s="146" t="n">
        <v>2</v>
      </c>
      <c r="AY81" s="146" t="n">
        <f aca="false">IF(AX81=1,G81,0)</f>
        <v>0</v>
      </c>
      <c r="AZ81" s="146" t="n">
        <f aca="false">IF(AX81=2,G81,0)</f>
        <v>0</v>
      </c>
      <c r="BA81" s="146" t="n">
        <f aca="false">IF(AX81=3,G81,0)</f>
        <v>0</v>
      </c>
      <c r="BB81" s="146" t="n">
        <f aca="false">IF(AX81=4,G81,0)</f>
        <v>0</v>
      </c>
      <c r="BC81" s="146" t="n">
        <f aca="false">IF(AX81=5,G81,0)</f>
        <v>0</v>
      </c>
      <c r="BY81" s="177" t="n">
        <v>1</v>
      </c>
      <c r="BZ81" s="177" t="n">
        <v>7</v>
      </c>
      <c r="CX81" s="146" t="n">
        <v>0.02901</v>
      </c>
    </row>
    <row r="82" customFormat="false" ht="14.65" hidden="false" customHeight="false" outlineLevel="0" collapsed="false">
      <c r="A82" s="171" t="n">
        <v>71</v>
      </c>
      <c r="B82" s="172" t="s">
        <v>236</v>
      </c>
      <c r="C82" s="173" t="s">
        <v>237</v>
      </c>
      <c r="D82" s="174" t="s">
        <v>125</v>
      </c>
      <c r="E82" s="175" t="n">
        <v>4</v>
      </c>
      <c r="F82" s="175"/>
      <c r="G82" s="176" t="n">
        <f aca="false">E82*F82</f>
        <v>0</v>
      </c>
      <c r="M82" s="170" t="n">
        <v>2</v>
      </c>
      <c r="Y82" s="146" t="n">
        <v>1</v>
      </c>
      <c r="Z82" s="146" t="n">
        <v>7</v>
      </c>
      <c r="AA82" s="146" t="n">
        <v>7</v>
      </c>
      <c r="AX82" s="146" t="n">
        <v>2</v>
      </c>
      <c r="AY82" s="146" t="n">
        <f aca="false">IF(AX82=1,G82,0)</f>
        <v>0</v>
      </c>
      <c r="AZ82" s="146" t="n">
        <f aca="false">IF(AX82=2,G82,0)</f>
        <v>0</v>
      </c>
      <c r="BA82" s="146" t="n">
        <f aca="false">IF(AX82=3,G82,0)</f>
        <v>0</v>
      </c>
      <c r="BB82" s="146" t="n">
        <f aca="false">IF(AX82=4,G82,0)</f>
        <v>0</v>
      </c>
      <c r="BC82" s="146" t="n">
        <f aca="false">IF(AX82=5,G82,0)</f>
        <v>0</v>
      </c>
      <c r="BY82" s="177" t="n">
        <v>1</v>
      </c>
      <c r="BZ82" s="177" t="n">
        <v>7</v>
      </c>
      <c r="CX82" s="146" t="n">
        <v>4E-005</v>
      </c>
    </row>
    <row r="83" customFormat="false" ht="14.65" hidden="false" customHeight="false" outlineLevel="0" collapsed="false">
      <c r="A83" s="171" t="n">
        <v>72</v>
      </c>
      <c r="B83" s="172" t="s">
        <v>238</v>
      </c>
      <c r="C83" s="173" t="s">
        <v>239</v>
      </c>
      <c r="D83" s="174" t="s">
        <v>125</v>
      </c>
      <c r="E83" s="175" t="n">
        <v>4</v>
      </c>
      <c r="F83" s="175"/>
      <c r="G83" s="176" t="n">
        <f aca="false">E83*F83</f>
        <v>0</v>
      </c>
      <c r="M83" s="170" t="n">
        <v>2</v>
      </c>
      <c r="Y83" s="146" t="n">
        <v>1</v>
      </c>
      <c r="Z83" s="146" t="n">
        <v>7</v>
      </c>
      <c r="AA83" s="146" t="n">
        <v>7</v>
      </c>
      <c r="AX83" s="146" t="n">
        <v>2</v>
      </c>
      <c r="AY83" s="146" t="n">
        <f aca="false">IF(AX83=1,G83,0)</f>
        <v>0</v>
      </c>
      <c r="AZ83" s="146" t="n">
        <f aca="false">IF(AX83=2,G83,0)</f>
        <v>0</v>
      </c>
      <c r="BA83" s="146" t="n">
        <f aca="false">IF(AX83=3,G83,0)</f>
        <v>0</v>
      </c>
      <c r="BB83" s="146" t="n">
        <f aca="false">IF(AX83=4,G83,0)</f>
        <v>0</v>
      </c>
      <c r="BC83" s="146" t="n">
        <f aca="false">IF(AX83=5,G83,0)</f>
        <v>0</v>
      </c>
      <c r="BY83" s="177" t="n">
        <v>1</v>
      </c>
      <c r="BZ83" s="177" t="n">
        <v>7</v>
      </c>
      <c r="CX83" s="146" t="n">
        <v>0.0002</v>
      </c>
    </row>
    <row r="84" customFormat="false" ht="14.65" hidden="false" customHeight="false" outlineLevel="0" collapsed="false">
      <c r="A84" s="171" t="n">
        <v>73</v>
      </c>
      <c r="B84" s="172" t="s">
        <v>240</v>
      </c>
      <c r="C84" s="173" t="s">
        <v>241</v>
      </c>
      <c r="D84" s="174" t="s">
        <v>116</v>
      </c>
      <c r="E84" s="175" t="n">
        <v>1</v>
      </c>
      <c r="F84" s="175"/>
      <c r="G84" s="176" t="n">
        <f aca="false">E84*F84</f>
        <v>0</v>
      </c>
      <c r="M84" s="170" t="n">
        <v>2</v>
      </c>
      <c r="Y84" s="146" t="n">
        <v>12</v>
      </c>
      <c r="Z84" s="146" t="n">
        <v>0</v>
      </c>
      <c r="AA84" s="146" t="n">
        <v>208</v>
      </c>
      <c r="AX84" s="146" t="n">
        <v>2</v>
      </c>
      <c r="AY84" s="146" t="n">
        <f aca="false">IF(AX84=1,G84,0)</f>
        <v>0</v>
      </c>
      <c r="AZ84" s="146" t="n">
        <f aca="false">IF(AX84=2,G84,0)</f>
        <v>0</v>
      </c>
      <c r="BA84" s="146" t="n">
        <f aca="false">IF(AX84=3,G84,0)</f>
        <v>0</v>
      </c>
      <c r="BB84" s="146" t="n">
        <f aca="false">IF(AX84=4,G84,0)</f>
        <v>0</v>
      </c>
      <c r="BC84" s="146" t="n">
        <f aca="false">IF(AX84=5,G84,0)</f>
        <v>0</v>
      </c>
      <c r="BY84" s="177" t="n">
        <v>12</v>
      </c>
      <c r="BZ84" s="177" t="n">
        <v>0</v>
      </c>
      <c r="CX84" s="146" t="n">
        <v>0.02901</v>
      </c>
    </row>
    <row r="85" customFormat="false" ht="14.65" hidden="false" customHeight="false" outlineLevel="0" collapsed="false">
      <c r="A85" s="171" t="n">
        <v>74</v>
      </c>
      <c r="B85" s="172" t="s">
        <v>242</v>
      </c>
      <c r="C85" s="173" t="s">
        <v>243</v>
      </c>
      <c r="D85" s="174" t="s">
        <v>125</v>
      </c>
      <c r="E85" s="175" t="n">
        <v>1</v>
      </c>
      <c r="F85" s="175"/>
      <c r="G85" s="176" t="n">
        <f aca="false">E85*F85</f>
        <v>0</v>
      </c>
      <c r="M85" s="170" t="n">
        <v>2</v>
      </c>
      <c r="Y85" s="146" t="n">
        <v>3</v>
      </c>
      <c r="Z85" s="146" t="n">
        <v>7</v>
      </c>
      <c r="AA85" s="146" t="n">
        <v>54132235</v>
      </c>
      <c r="AX85" s="146" t="n">
        <v>2</v>
      </c>
      <c r="AY85" s="146" t="n">
        <f aca="false">IF(AX85=1,G85,0)</f>
        <v>0</v>
      </c>
      <c r="AZ85" s="146" t="n">
        <f aca="false">IF(AX85=2,G85,0)</f>
        <v>0</v>
      </c>
      <c r="BA85" s="146" t="n">
        <f aca="false">IF(AX85=3,G85,0)</f>
        <v>0</v>
      </c>
      <c r="BB85" s="146" t="n">
        <f aca="false">IF(AX85=4,G85,0)</f>
        <v>0</v>
      </c>
      <c r="BC85" s="146" t="n">
        <f aca="false">IF(AX85=5,G85,0)</f>
        <v>0</v>
      </c>
      <c r="BY85" s="177" t="n">
        <v>3</v>
      </c>
      <c r="BZ85" s="177" t="n">
        <v>7</v>
      </c>
      <c r="CX85" s="146" t="n">
        <v>0.031</v>
      </c>
    </row>
    <row r="86" customFormat="false" ht="14.65" hidden="false" customHeight="false" outlineLevel="0" collapsed="false">
      <c r="A86" s="171" t="n">
        <v>75</v>
      </c>
      <c r="B86" s="172" t="s">
        <v>244</v>
      </c>
      <c r="C86" s="173" t="s">
        <v>245</v>
      </c>
      <c r="D86" s="174" t="s">
        <v>125</v>
      </c>
      <c r="E86" s="175" t="n">
        <v>3</v>
      </c>
      <c r="F86" s="175"/>
      <c r="G86" s="176" t="n">
        <f aca="false">E86*F86</f>
        <v>0</v>
      </c>
      <c r="M86" s="170" t="n">
        <v>2</v>
      </c>
      <c r="Y86" s="146" t="n">
        <v>3</v>
      </c>
      <c r="Z86" s="146" t="n">
        <v>7</v>
      </c>
      <c r="AA86" s="146" t="s">
        <v>244</v>
      </c>
      <c r="AX86" s="146" t="n">
        <v>2</v>
      </c>
      <c r="AY86" s="146" t="n">
        <f aca="false">IF(AX86=1,G86,0)</f>
        <v>0</v>
      </c>
      <c r="AZ86" s="146" t="n">
        <f aca="false">IF(AX86=2,G86,0)</f>
        <v>0</v>
      </c>
      <c r="BA86" s="146" t="n">
        <f aca="false">IF(AX86=3,G86,0)</f>
        <v>0</v>
      </c>
      <c r="BB86" s="146" t="n">
        <f aca="false">IF(AX86=4,G86,0)</f>
        <v>0</v>
      </c>
      <c r="BC86" s="146" t="n">
        <f aca="false">IF(AX86=5,G86,0)</f>
        <v>0</v>
      </c>
      <c r="BY86" s="177" t="n">
        <v>3</v>
      </c>
      <c r="BZ86" s="177" t="n">
        <v>7</v>
      </c>
      <c r="CX86" s="146" t="n">
        <v>0.0012</v>
      </c>
    </row>
    <row r="87" customFormat="false" ht="14.65" hidden="false" customHeight="false" outlineLevel="0" collapsed="false">
      <c r="A87" s="171" t="n">
        <v>76</v>
      </c>
      <c r="B87" s="172" t="s">
        <v>246</v>
      </c>
      <c r="C87" s="173" t="s">
        <v>247</v>
      </c>
      <c r="D87" s="174" t="s">
        <v>125</v>
      </c>
      <c r="E87" s="175" t="n">
        <v>1</v>
      </c>
      <c r="F87" s="175"/>
      <c r="G87" s="176" t="n">
        <f aca="false">E87*F87</f>
        <v>0</v>
      </c>
      <c r="M87" s="170"/>
      <c r="BY87" s="177"/>
      <c r="BZ87" s="177"/>
    </row>
    <row r="88" customFormat="false" ht="14.65" hidden="false" customHeight="false" outlineLevel="0" collapsed="false">
      <c r="A88" s="171" t="n">
        <v>77</v>
      </c>
      <c r="B88" s="172" t="s">
        <v>248</v>
      </c>
      <c r="C88" s="173" t="s">
        <v>249</v>
      </c>
      <c r="D88" s="174" t="s">
        <v>125</v>
      </c>
      <c r="E88" s="175" t="n">
        <v>1</v>
      </c>
      <c r="F88" s="175"/>
      <c r="G88" s="176" t="n">
        <f aca="false">E88*F88</f>
        <v>0</v>
      </c>
      <c r="M88" s="170" t="n">
        <v>2</v>
      </c>
      <c r="Y88" s="146" t="n">
        <v>3</v>
      </c>
      <c r="Z88" s="146" t="n">
        <v>7</v>
      </c>
      <c r="AA88" s="146" t="s">
        <v>248</v>
      </c>
      <c r="AX88" s="146" t="n">
        <v>2</v>
      </c>
      <c r="AY88" s="146" t="n">
        <f aca="false">IF(AX88=1,G88,0)</f>
        <v>0</v>
      </c>
      <c r="AZ88" s="146" t="n">
        <f aca="false">IF(AX88=2,G88,0)</f>
        <v>0</v>
      </c>
      <c r="BA88" s="146" t="n">
        <f aca="false">IF(AX88=3,G88,0)</f>
        <v>0</v>
      </c>
      <c r="BB88" s="146" t="n">
        <f aca="false">IF(AX88=4,G88,0)</f>
        <v>0</v>
      </c>
      <c r="BC88" s="146" t="n">
        <f aca="false">IF(AX88=5,G88,0)</f>
        <v>0</v>
      </c>
      <c r="BY88" s="177" t="n">
        <v>3</v>
      </c>
      <c r="BZ88" s="177" t="n">
        <v>7</v>
      </c>
      <c r="CX88" s="146" t="n">
        <v>0.0012</v>
      </c>
    </row>
    <row r="89" customFormat="false" ht="14.65" hidden="false" customHeight="false" outlineLevel="0" collapsed="false">
      <c r="A89" s="171" t="n">
        <v>78</v>
      </c>
      <c r="B89" s="172" t="s">
        <v>250</v>
      </c>
      <c r="C89" s="173" t="s">
        <v>251</v>
      </c>
      <c r="D89" s="174" t="s">
        <v>125</v>
      </c>
      <c r="E89" s="175" t="n">
        <v>3</v>
      </c>
      <c r="F89" s="175"/>
      <c r="G89" s="176" t="n">
        <f aca="false">E89*F89</f>
        <v>0</v>
      </c>
      <c r="M89" s="170" t="n">
        <v>2</v>
      </c>
      <c r="Y89" s="146" t="n">
        <v>3</v>
      </c>
      <c r="Z89" s="146" t="n">
        <v>0</v>
      </c>
      <c r="AA89" s="146" t="s">
        <v>250</v>
      </c>
      <c r="AX89" s="146" t="n">
        <v>2</v>
      </c>
      <c r="AY89" s="146" t="n">
        <f aca="false">IF(AX89=1,G89,0)</f>
        <v>0</v>
      </c>
      <c r="AZ89" s="146" t="n">
        <f aca="false">IF(AX89=2,G89,0)</f>
        <v>0</v>
      </c>
      <c r="BA89" s="146" t="n">
        <f aca="false">IF(AX89=3,G89,0)</f>
        <v>0</v>
      </c>
      <c r="BB89" s="146" t="n">
        <f aca="false">IF(AX89=4,G89,0)</f>
        <v>0</v>
      </c>
      <c r="BC89" s="146" t="n">
        <f aca="false">IF(AX89=5,G89,0)</f>
        <v>0</v>
      </c>
      <c r="BY89" s="177" t="n">
        <v>3</v>
      </c>
      <c r="BZ89" s="177" t="n">
        <v>0</v>
      </c>
      <c r="CX89" s="146" t="n">
        <v>0.009</v>
      </c>
    </row>
    <row r="90" customFormat="false" ht="14.65" hidden="false" customHeight="false" outlineLevel="0" collapsed="false">
      <c r="A90" s="171" t="n">
        <v>79</v>
      </c>
      <c r="B90" s="172" t="s">
        <v>252</v>
      </c>
      <c r="C90" s="173" t="s">
        <v>253</v>
      </c>
      <c r="D90" s="174" t="s">
        <v>125</v>
      </c>
      <c r="E90" s="175" t="n">
        <v>3</v>
      </c>
      <c r="F90" s="175"/>
      <c r="G90" s="176" t="n">
        <f aca="false">E90*F90</f>
        <v>0</v>
      </c>
      <c r="M90" s="170" t="n">
        <v>2</v>
      </c>
      <c r="Y90" s="146" t="n">
        <v>3</v>
      </c>
      <c r="Z90" s="146" t="n">
        <v>0</v>
      </c>
      <c r="AA90" s="146" t="s">
        <v>252</v>
      </c>
      <c r="AX90" s="146" t="n">
        <v>2</v>
      </c>
      <c r="AY90" s="146" t="n">
        <f aca="false">IF(AX90=1,G90,0)</f>
        <v>0</v>
      </c>
      <c r="AZ90" s="146" t="n">
        <f aca="false">IF(AX90=2,G90,0)</f>
        <v>0</v>
      </c>
      <c r="BA90" s="146" t="n">
        <f aca="false">IF(AX90=3,G90,0)</f>
        <v>0</v>
      </c>
      <c r="BB90" s="146" t="n">
        <f aca="false">IF(AX90=4,G90,0)</f>
        <v>0</v>
      </c>
      <c r="BC90" s="146" t="n">
        <f aca="false">IF(AX90=5,G90,0)</f>
        <v>0</v>
      </c>
      <c r="BY90" s="177" t="n">
        <v>3</v>
      </c>
      <c r="BZ90" s="177" t="n">
        <v>0</v>
      </c>
      <c r="CX90" s="146" t="n">
        <v>0.009</v>
      </c>
    </row>
    <row r="91" customFormat="false" ht="14.65" hidden="false" customHeight="false" outlineLevel="0" collapsed="false">
      <c r="A91" s="171" t="n">
        <v>80</v>
      </c>
      <c r="B91" s="172" t="s">
        <v>254</v>
      </c>
      <c r="C91" s="173" t="s">
        <v>255</v>
      </c>
      <c r="D91" s="174" t="s">
        <v>125</v>
      </c>
      <c r="E91" s="175" t="n">
        <v>1</v>
      </c>
      <c r="F91" s="175"/>
      <c r="G91" s="176" t="n">
        <f aca="false">E91*F91</f>
        <v>0</v>
      </c>
      <c r="M91" s="170"/>
      <c r="BY91" s="177"/>
      <c r="BZ91" s="177"/>
    </row>
    <row r="92" customFormat="false" ht="14.65" hidden="false" customHeight="false" outlineLevel="0" collapsed="false">
      <c r="A92" s="171" t="n">
        <v>81</v>
      </c>
      <c r="B92" s="172" t="s">
        <v>256</v>
      </c>
      <c r="C92" s="173" t="s">
        <v>257</v>
      </c>
      <c r="D92" s="174" t="s">
        <v>125</v>
      </c>
      <c r="E92" s="175" t="n">
        <v>1</v>
      </c>
      <c r="F92" s="175"/>
      <c r="G92" s="176" t="n">
        <f aca="false">E92*F92</f>
        <v>0</v>
      </c>
      <c r="M92" s="170" t="n">
        <v>2</v>
      </c>
      <c r="Y92" s="146" t="n">
        <v>3</v>
      </c>
      <c r="Z92" s="146" t="n">
        <v>0</v>
      </c>
      <c r="AA92" s="146" t="s">
        <v>256</v>
      </c>
      <c r="AX92" s="146" t="n">
        <v>2</v>
      </c>
      <c r="AY92" s="146" t="n">
        <f aca="false">IF(AX92=1,G92,0)</f>
        <v>0</v>
      </c>
      <c r="AZ92" s="146" t="n">
        <f aca="false">IF(AX92=2,G92,0)</f>
        <v>0</v>
      </c>
      <c r="BA92" s="146" t="n">
        <f aca="false">IF(AX92=3,G92,0)</f>
        <v>0</v>
      </c>
      <c r="BB92" s="146" t="n">
        <f aca="false">IF(AX92=4,G92,0)</f>
        <v>0</v>
      </c>
      <c r="BC92" s="146" t="n">
        <f aca="false">IF(AX92=5,G92,0)</f>
        <v>0</v>
      </c>
      <c r="BY92" s="177" t="n">
        <v>3</v>
      </c>
      <c r="BZ92" s="177" t="n">
        <v>0</v>
      </c>
      <c r="CX92" s="146" t="n">
        <v>0.009</v>
      </c>
    </row>
    <row r="93" customFormat="false" ht="20.85" hidden="false" customHeight="false" outlineLevel="0" collapsed="false">
      <c r="A93" s="171" t="n">
        <v>82</v>
      </c>
      <c r="B93" s="172" t="s">
        <v>258</v>
      </c>
      <c r="C93" s="173" t="s">
        <v>259</v>
      </c>
      <c r="D93" s="174" t="s">
        <v>116</v>
      </c>
      <c r="E93" s="175" t="n">
        <v>3</v>
      </c>
      <c r="F93" s="175"/>
      <c r="G93" s="176" t="n">
        <f aca="false">E93*F93</f>
        <v>0</v>
      </c>
      <c r="M93" s="170" t="n">
        <v>2</v>
      </c>
      <c r="Y93" s="146" t="n">
        <v>3</v>
      </c>
      <c r="Z93" s="146" t="n">
        <v>7</v>
      </c>
      <c r="AA93" s="146" t="n">
        <v>55147040</v>
      </c>
      <c r="AX93" s="146" t="n">
        <v>2</v>
      </c>
      <c r="AY93" s="146" t="n">
        <f aca="false">IF(AX93=1,G93,0)</f>
        <v>0</v>
      </c>
      <c r="AZ93" s="146" t="n">
        <f aca="false">IF(AX93=2,G93,0)</f>
        <v>0</v>
      </c>
      <c r="BA93" s="146" t="n">
        <f aca="false">IF(AX93=3,G93,0)</f>
        <v>0</v>
      </c>
      <c r="BB93" s="146" t="n">
        <f aca="false">IF(AX93=4,G93,0)</f>
        <v>0</v>
      </c>
      <c r="BC93" s="146" t="n">
        <f aca="false">IF(AX93=5,G93,0)</f>
        <v>0</v>
      </c>
      <c r="BY93" s="177" t="n">
        <v>3</v>
      </c>
      <c r="BZ93" s="177" t="n">
        <v>7</v>
      </c>
      <c r="CX93" s="146" t="n">
        <v>0.0011</v>
      </c>
    </row>
    <row r="94" customFormat="false" ht="14.65" hidden="false" customHeight="false" outlineLevel="0" collapsed="false">
      <c r="A94" s="171" t="n">
        <v>83</v>
      </c>
      <c r="B94" s="172" t="s">
        <v>260</v>
      </c>
      <c r="C94" s="173" t="s">
        <v>261</v>
      </c>
      <c r="D94" s="174" t="s">
        <v>125</v>
      </c>
      <c r="E94" s="175" t="n">
        <v>3</v>
      </c>
      <c r="F94" s="175"/>
      <c r="G94" s="176" t="n">
        <f aca="false">E94*F94</f>
        <v>0</v>
      </c>
      <c r="M94" s="170" t="n">
        <v>2</v>
      </c>
      <c r="Y94" s="146" t="n">
        <v>3</v>
      </c>
      <c r="Z94" s="146" t="n">
        <v>7</v>
      </c>
      <c r="AA94" s="146" t="s">
        <v>260</v>
      </c>
      <c r="AX94" s="146" t="n">
        <v>2</v>
      </c>
      <c r="AY94" s="146" t="n">
        <f aca="false">IF(AX94=1,G94,0)</f>
        <v>0</v>
      </c>
      <c r="AZ94" s="146" t="n">
        <f aca="false">IF(AX94=2,G94,0)</f>
        <v>0</v>
      </c>
      <c r="BA94" s="146" t="n">
        <f aca="false">IF(AX94=3,G94,0)</f>
        <v>0</v>
      </c>
      <c r="BB94" s="146" t="n">
        <f aca="false">IF(AX94=4,G94,0)</f>
        <v>0</v>
      </c>
      <c r="BC94" s="146" t="n">
        <f aca="false">IF(AX94=5,G94,0)</f>
        <v>0</v>
      </c>
      <c r="BY94" s="177" t="n">
        <v>3</v>
      </c>
      <c r="BZ94" s="177" t="n">
        <v>7</v>
      </c>
      <c r="CX94" s="146" t="n">
        <v>0.0011</v>
      </c>
    </row>
    <row r="95" customFormat="false" ht="14.65" hidden="false" customHeight="false" outlineLevel="0" collapsed="false">
      <c r="A95" s="171" t="n">
        <v>84</v>
      </c>
      <c r="B95" s="172" t="s">
        <v>262</v>
      </c>
      <c r="C95" s="173" t="s">
        <v>263</v>
      </c>
      <c r="D95" s="174" t="s">
        <v>125</v>
      </c>
      <c r="E95" s="175" t="n">
        <v>3</v>
      </c>
      <c r="F95" s="175"/>
      <c r="G95" s="176" t="n">
        <f aca="false">E95*F95</f>
        <v>0</v>
      </c>
      <c r="M95" s="170" t="n">
        <v>2</v>
      </c>
      <c r="Y95" s="146" t="n">
        <v>3</v>
      </c>
      <c r="Z95" s="146" t="n">
        <v>7</v>
      </c>
      <c r="AA95" s="146" t="n">
        <v>55162349</v>
      </c>
      <c r="AX95" s="146" t="n">
        <v>2</v>
      </c>
      <c r="AY95" s="146" t="n">
        <f aca="false">IF(AX95=1,G95,0)</f>
        <v>0</v>
      </c>
      <c r="AZ95" s="146" t="n">
        <f aca="false">IF(AX95=2,G95,0)</f>
        <v>0</v>
      </c>
      <c r="BA95" s="146" t="n">
        <f aca="false">IF(AX95=3,G95,0)</f>
        <v>0</v>
      </c>
      <c r="BB95" s="146" t="n">
        <f aca="false">IF(AX95=4,G95,0)</f>
        <v>0</v>
      </c>
      <c r="BC95" s="146" t="n">
        <f aca="false">IF(AX95=5,G95,0)</f>
        <v>0</v>
      </c>
      <c r="BY95" s="177" t="n">
        <v>3</v>
      </c>
      <c r="BZ95" s="177" t="n">
        <v>7</v>
      </c>
      <c r="CX95" s="146" t="n">
        <v>0.00031</v>
      </c>
    </row>
    <row r="96" customFormat="false" ht="14.65" hidden="false" customHeight="false" outlineLevel="0" collapsed="false">
      <c r="A96" s="171" t="n">
        <v>85</v>
      </c>
      <c r="B96" s="172" t="s">
        <v>264</v>
      </c>
      <c r="C96" s="173" t="s">
        <v>265</v>
      </c>
      <c r="D96" s="174" t="s">
        <v>125</v>
      </c>
      <c r="E96" s="175" t="n">
        <v>1</v>
      </c>
      <c r="F96" s="175"/>
      <c r="G96" s="176" t="n">
        <f aca="false">E96*F96</f>
        <v>0</v>
      </c>
      <c r="M96" s="170" t="n">
        <v>2</v>
      </c>
      <c r="Y96" s="146" t="n">
        <v>3</v>
      </c>
      <c r="Z96" s="146" t="n">
        <v>7</v>
      </c>
      <c r="AA96" s="146" t="s">
        <v>264</v>
      </c>
      <c r="AX96" s="146" t="n">
        <v>2</v>
      </c>
      <c r="AY96" s="146" t="n">
        <f aca="false">IF(AX96=1,G96,0)</f>
        <v>0</v>
      </c>
      <c r="AZ96" s="146" t="n">
        <f aca="false">IF(AX96=2,G96,0)</f>
        <v>0</v>
      </c>
      <c r="BA96" s="146" t="n">
        <f aca="false">IF(AX96=3,G96,0)</f>
        <v>0</v>
      </c>
      <c r="BB96" s="146" t="n">
        <f aca="false">IF(AX96=4,G96,0)</f>
        <v>0</v>
      </c>
      <c r="BC96" s="146" t="n">
        <f aca="false">IF(AX96=5,G96,0)</f>
        <v>0</v>
      </c>
      <c r="BY96" s="177" t="n">
        <v>3</v>
      </c>
      <c r="BZ96" s="177" t="n">
        <v>7</v>
      </c>
      <c r="CX96" s="146" t="n">
        <v>0.00031</v>
      </c>
    </row>
    <row r="97" customFormat="false" ht="20.85" hidden="false" customHeight="false" outlineLevel="0" collapsed="false">
      <c r="A97" s="171" t="n">
        <v>86</v>
      </c>
      <c r="B97" s="172" t="s">
        <v>266</v>
      </c>
      <c r="C97" s="173" t="s">
        <v>267</v>
      </c>
      <c r="D97" s="174" t="s">
        <v>125</v>
      </c>
      <c r="E97" s="175" t="n">
        <v>3</v>
      </c>
      <c r="F97" s="175"/>
      <c r="G97" s="176" t="n">
        <f aca="false">E97*F97</f>
        <v>0</v>
      </c>
      <c r="M97" s="170" t="n">
        <v>2</v>
      </c>
      <c r="Y97" s="146" t="n">
        <v>3</v>
      </c>
      <c r="Z97" s="146" t="n">
        <v>0</v>
      </c>
      <c r="AA97" s="146" t="n">
        <v>551674064</v>
      </c>
      <c r="AX97" s="146" t="n">
        <v>2</v>
      </c>
      <c r="AY97" s="146" t="n">
        <f aca="false">IF(AX97=1,G97,0)</f>
        <v>0</v>
      </c>
      <c r="AZ97" s="146" t="n">
        <f aca="false">IF(AX97=2,G97,0)</f>
        <v>0</v>
      </c>
      <c r="BA97" s="146" t="n">
        <f aca="false">IF(AX97=3,G97,0)</f>
        <v>0</v>
      </c>
      <c r="BB97" s="146" t="n">
        <f aca="false">IF(AX97=4,G97,0)</f>
        <v>0</v>
      </c>
      <c r="BC97" s="146" t="n">
        <f aca="false">IF(AX97=5,G97,0)</f>
        <v>0</v>
      </c>
      <c r="BY97" s="177" t="n">
        <v>3</v>
      </c>
      <c r="BZ97" s="177" t="n">
        <v>0</v>
      </c>
      <c r="CX97" s="146" t="n">
        <v>0.0012</v>
      </c>
    </row>
    <row r="98" customFormat="false" ht="14.65" hidden="false" customHeight="false" outlineLevel="0" collapsed="false">
      <c r="A98" s="171" t="n">
        <v>87</v>
      </c>
      <c r="B98" s="172" t="s">
        <v>268</v>
      </c>
      <c r="C98" s="173" t="s">
        <v>269</v>
      </c>
      <c r="D98" s="174" t="s">
        <v>125</v>
      </c>
      <c r="E98" s="175" t="n">
        <v>3</v>
      </c>
      <c r="F98" s="175"/>
      <c r="G98" s="176" t="n">
        <f aca="false">E98*F98</f>
        <v>0</v>
      </c>
      <c r="M98" s="170" t="n">
        <v>2</v>
      </c>
      <c r="Y98" s="146" t="n">
        <v>3</v>
      </c>
      <c r="Z98" s="146" t="n">
        <v>0</v>
      </c>
      <c r="AA98" s="146" t="n">
        <v>551674098</v>
      </c>
      <c r="AX98" s="146" t="n">
        <v>2</v>
      </c>
      <c r="AY98" s="146" t="n">
        <f aca="false">IF(AX98=1,G98,0)</f>
        <v>0</v>
      </c>
      <c r="AZ98" s="146" t="n">
        <f aca="false">IF(AX98=2,G98,0)</f>
        <v>0</v>
      </c>
      <c r="BA98" s="146" t="n">
        <f aca="false">IF(AX98=3,G98,0)</f>
        <v>0</v>
      </c>
      <c r="BB98" s="146" t="n">
        <f aca="false">IF(AX98=4,G98,0)</f>
        <v>0</v>
      </c>
      <c r="BC98" s="146" t="n">
        <f aca="false">IF(AX98=5,G98,0)</f>
        <v>0</v>
      </c>
      <c r="BY98" s="177" t="n">
        <v>3</v>
      </c>
      <c r="BZ98" s="177" t="n">
        <v>0</v>
      </c>
      <c r="CX98" s="146" t="n">
        <v>0.0012</v>
      </c>
    </row>
    <row r="99" customFormat="false" ht="14.65" hidden="false" customHeight="false" outlineLevel="0" collapsed="false">
      <c r="A99" s="171" t="n">
        <v>88</v>
      </c>
      <c r="B99" s="172" t="s">
        <v>270</v>
      </c>
      <c r="C99" s="173" t="s">
        <v>271</v>
      </c>
      <c r="D99" s="174" t="s">
        <v>125</v>
      </c>
      <c r="E99" s="175" t="n">
        <v>3</v>
      </c>
      <c r="F99" s="175"/>
      <c r="G99" s="176" t="n">
        <f aca="false">E99*F99</f>
        <v>0</v>
      </c>
      <c r="M99" s="170" t="n">
        <v>2</v>
      </c>
      <c r="Y99" s="146" t="n">
        <v>3</v>
      </c>
      <c r="Z99" s="146" t="n">
        <v>7</v>
      </c>
      <c r="AA99" s="146" t="s">
        <v>270</v>
      </c>
      <c r="AX99" s="146" t="n">
        <v>2</v>
      </c>
      <c r="AY99" s="146" t="n">
        <f aca="false">IF(AX99=1,G99,0)</f>
        <v>0</v>
      </c>
      <c r="AZ99" s="146" t="n">
        <f aca="false">IF(AX99=2,G99,0)</f>
        <v>0</v>
      </c>
      <c r="BA99" s="146" t="n">
        <f aca="false">IF(AX99=3,G99,0)</f>
        <v>0</v>
      </c>
      <c r="BB99" s="146" t="n">
        <f aca="false">IF(AX99=4,G99,0)</f>
        <v>0</v>
      </c>
      <c r="BC99" s="146" t="n">
        <f aca="false">IF(AX99=5,G99,0)</f>
        <v>0</v>
      </c>
      <c r="BY99" s="177" t="n">
        <v>3</v>
      </c>
      <c r="BZ99" s="177" t="n">
        <v>7</v>
      </c>
      <c r="CX99" s="146" t="n">
        <v>0.0152</v>
      </c>
    </row>
    <row r="100" customFormat="false" ht="14.65" hidden="false" customHeight="false" outlineLevel="0" collapsed="false">
      <c r="A100" s="171" t="n">
        <v>89</v>
      </c>
      <c r="B100" s="172" t="s">
        <v>272</v>
      </c>
      <c r="C100" s="173" t="s">
        <v>273</v>
      </c>
      <c r="D100" s="174" t="s">
        <v>125</v>
      </c>
      <c r="E100" s="175" t="n">
        <v>1</v>
      </c>
      <c r="F100" s="175"/>
      <c r="G100" s="176" t="n">
        <f aca="false">E100*F100</f>
        <v>0</v>
      </c>
      <c r="M100" s="170"/>
      <c r="BY100" s="177"/>
      <c r="BZ100" s="177"/>
    </row>
    <row r="101" customFormat="false" ht="14.65" hidden="false" customHeight="false" outlineLevel="0" collapsed="false">
      <c r="A101" s="171" t="n">
        <v>90</v>
      </c>
      <c r="B101" s="172" t="s">
        <v>274</v>
      </c>
      <c r="C101" s="173" t="s">
        <v>275</v>
      </c>
      <c r="D101" s="174" t="s">
        <v>125</v>
      </c>
      <c r="E101" s="175" t="n">
        <v>3</v>
      </c>
      <c r="F101" s="175"/>
      <c r="G101" s="176" t="n">
        <f aca="false">E101*F101</f>
        <v>0</v>
      </c>
      <c r="M101" s="170" t="n">
        <v>2</v>
      </c>
      <c r="Y101" s="146" t="n">
        <v>3</v>
      </c>
      <c r="Z101" s="146" t="n">
        <v>0</v>
      </c>
      <c r="AA101" s="146" t="s">
        <v>272</v>
      </c>
      <c r="AX101" s="146" t="n">
        <v>2</v>
      </c>
      <c r="AY101" s="146" t="n">
        <f aca="false">IF(AX101=1,G101,0)</f>
        <v>0</v>
      </c>
      <c r="AZ101" s="146" t="n">
        <f aca="false">IF(AX101=2,G101,0)</f>
        <v>0</v>
      </c>
      <c r="BA101" s="146" t="n">
        <f aca="false">IF(AX101=3,G101,0)</f>
        <v>0</v>
      </c>
      <c r="BB101" s="146" t="n">
        <f aca="false">IF(AX101=4,G101,0)</f>
        <v>0</v>
      </c>
      <c r="BC101" s="146" t="n">
        <f aca="false">IF(AX101=5,G101,0)</f>
        <v>0</v>
      </c>
      <c r="BY101" s="177" t="n">
        <v>3</v>
      </c>
      <c r="BZ101" s="177" t="n">
        <v>0</v>
      </c>
      <c r="CX101" s="146" t="n">
        <v>0.0255</v>
      </c>
    </row>
    <row r="102" customFormat="false" ht="14.65" hidden="false" customHeight="false" outlineLevel="0" collapsed="false">
      <c r="A102" s="171" t="n">
        <v>91</v>
      </c>
      <c r="B102" s="172" t="s">
        <v>276</v>
      </c>
      <c r="C102" s="173" t="s">
        <v>277</v>
      </c>
      <c r="D102" s="174" t="s">
        <v>125</v>
      </c>
      <c r="E102" s="175" t="n">
        <v>1</v>
      </c>
      <c r="F102" s="175"/>
      <c r="G102" s="176" t="n">
        <f aca="false">E102*F102</f>
        <v>0</v>
      </c>
      <c r="M102" s="170" t="n">
        <v>2</v>
      </c>
      <c r="Y102" s="146" t="n">
        <v>3</v>
      </c>
      <c r="Z102" s="146" t="n">
        <v>7</v>
      </c>
      <c r="AA102" s="146" t="n">
        <v>64240419</v>
      </c>
      <c r="AX102" s="146" t="n">
        <v>2</v>
      </c>
      <c r="AY102" s="146" t="n">
        <f aca="false">IF(AX102=1,G102,0)</f>
        <v>0</v>
      </c>
      <c r="AZ102" s="146" t="n">
        <f aca="false">IF(AX102=2,G102,0)</f>
        <v>0</v>
      </c>
      <c r="BA102" s="146" t="n">
        <f aca="false">IF(AX102=3,G102,0)</f>
        <v>0</v>
      </c>
      <c r="BB102" s="146" t="n">
        <f aca="false">IF(AX102=4,G102,0)</f>
        <v>0</v>
      </c>
      <c r="BC102" s="146" t="n">
        <f aca="false">IF(AX102=5,G102,0)</f>
        <v>0</v>
      </c>
      <c r="BY102" s="177" t="n">
        <v>3</v>
      </c>
      <c r="BZ102" s="177" t="n">
        <v>7</v>
      </c>
      <c r="CX102" s="146" t="n">
        <v>0.0145</v>
      </c>
    </row>
    <row r="103" customFormat="false" ht="14.65" hidden="false" customHeight="false" outlineLevel="0" collapsed="false">
      <c r="A103" s="171" t="n">
        <v>92</v>
      </c>
      <c r="B103" s="172" t="s">
        <v>278</v>
      </c>
      <c r="C103" s="173" t="s">
        <v>279</v>
      </c>
      <c r="D103" s="174" t="s">
        <v>116</v>
      </c>
      <c r="E103" s="175" t="n">
        <v>2</v>
      </c>
      <c r="F103" s="175"/>
      <c r="G103" s="176" t="n">
        <f aca="false">E103*F103</f>
        <v>0</v>
      </c>
      <c r="M103" s="170" t="n">
        <v>2</v>
      </c>
      <c r="Y103" s="146" t="n">
        <v>12</v>
      </c>
      <c r="Z103" s="146" t="n">
        <v>1</v>
      </c>
      <c r="AA103" s="146" t="n">
        <v>209</v>
      </c>
      <c r="AX103" s="146" t="n">
        <v>2</v>
      </c>
      <c r="AY103" s="146" t="n">
        <f aca="false">IF(AX103=1,G103,0)</f>
        <v>0</v>
      </c>
      <c r="AZ103" s="146" t="n">
        <f aca="false">IF(AX103=2,G103,0)</f>
        <v>0</v>
      </c>
      <c r="BA103" s="146" t="n">
        <f aca="false">IF(AX103=3,G103,0)</f>
        <v>0</v>
      </c>
      <c r="BB103" s="146" t="n">
        <f aca="false">IF(AX103=4,G103,0)</f>
        <v>0</v>
      </c>
      <c r="BC103" s="146" t="n">
        <f aca="false">IF(AX103=5,G103,0)</f>
        <v>0</v>
      </c>
      <c r="BY103" s="177" t="n">
        <v>12</v>
      </c>
      <c r="BZ103" s="177" t="n">
        <v>1</v>
      </c>
      <c r="CX103" s="146" t="n">
        <v>0.0134</v>
      </c>
    </row>
    <row r="104" customFormat="false" ht="14.65" hidden="false" customHeight="false" outlineLevel="0" collapsed="false">
      <c r="A104" s="171" t="n">
        <v>93</v>
      </c>
      <c r="B104" s="172" t="s">
        <v>280</v>
      </c>
      <c r="C104" s="173" t="s">
        <v>281</v>
      </c>
      <c r="D104" s="174" t="s">
        <v>116</v>
      </c>
      <c r="E104" s="175" t="n">
        <v>4</v>
      </c>
      <c r="F104" s="175"/>
      <c r="G104" s="176" t="n">
        <f aca="false">E104*F104</f>
        <v>0</v>
      </c>
      <c r="M104" s="170" t="n">
        <v>2</v>
      </c>
      <c r="Y104" s="146" t="n">
        <v>12</v>
      </c>
      <c r="Z104" s="146" t="n">
        <v>1</v>
      </c>
      <c r="AA104" s="146" t="n">
        <v>210</v>
      </c>
      <c r="AX104" s="146" t="n">
        <v>2</v>
      </c>
      <c r="AY104" s="146" t="n">
        <f aca="false">IF(AX104=1,G104,0)</f>
        <v>0</v>
      </c>
      <c r="AZ104" s="146" t="n">
        <f aca="false">IF(AX104=2,G104,0)</f>
        <v>0</v>
      </c>
      <c r="BA104" s="146" t="n">
        <f aca="false">IF(AX104=3,G104,0)</f>
        <v>0</v>
      </c>
      <c r="BB104" s="146" t="n">
        <f aca="false">IF(AX104=4,G104,0)</f>
        <v>0</v>
      </c>
      <c r="BC104" s="146" t="n">
        <f aca="false">IF(AX104=5,G104,0)</f>
        <v>0</v>
      </c>
      <c r="BY104" s="177" t="n">
        <v>12</v>
      </c>
      <c r="BZ104" s="177" t="n">
        <v>1</v>
      </c>
      <c r="CX104" s="146" t="n">
        <v>0.0134</v>
      </c>
    </row>
    <row r="105" customFormat="false" ht="14.65" hidden="false" customHeight="false" outlineLevel="0" collapsed="false">
      <c r="A105" s="171" t="n">
        <v>94</v>
      </c>
      <c r="B105" s="172" t="s">
        <v>282</v>
      </c>
      <c r="C105" s="173" t="s">
        <v>283</v>
      </c>
      <c r="D105" s="174" t="s">
        <v>116</v>
      </c>
      <c r="E105" s="175" t="n">
        <v>3</v>
      </c>
      <c r="F105" s="175"/>
      <c r="G105" s="176" t="n">
        <f aca="false">E105*F105</f>
        <v>0</v>
      </c>
      <c r="M105" s="170" t="n">
        <v>2</v>
      </c>
      <c r="Y105" s="146" t="n">
        <v>12</v>
      </c>
      <c r="Z105" s="146" t="n">
        <v>1</v>
      </c>
      <c r="AA105" s="146" t="n">
        <v>211</v>
      </c>
      <c r="AX105" s="146" t="n">
        <v>2</v>
      </c>
      <c r="AY105" s="146" t="n">
        <f aca="false">IF(AX105=1,G105,0)</f>
        <v>0</v>
      </c>
      <c r="AZ105" s="146" t="n">
        <f aca="false">IF(AX105=2,G105,0)</f>
        <v>0</v>
      </c>
      <c r="BA105" s="146" t="n">
        <f aca="false">IF(AX105=3,G105,0)</f>
        <v>0</v>
      </c>
      <c r="BB105" s="146" t="n">
        <f aca="false">IF(AX105=4,G105,0)</f>
        <v>0</v>
      </c>
      <c r="BC105" s="146" t="n">
        <f aca="false">IF(AX105=5,G105,0)</f>
        <v>0</v>
      </c>
      <c r="BY105" s="177" t="n">
        <v>12</v>
      </c>
      <c r="BZ105" s="177" t="n">
        <v>1</v>
      </c>
      <c r="CX105" s="146" t="n">
        <v>0.0134</v>
      </c>
    </row>
    <row r="106" customFormat="false" ht="14.65" hidden="false" customHeight="false" outlineLevel="0" collapsed="false">
      <c r="A106" s="171" t="n">
        <v>95</v>
      </c>
      <c r="B106" s="172" t="s">
        <v>284</v>
      </c>
      <c r="C106" s="173" t="s">
        <v>285</v>
      </c>
      <c r="D106" s="174" t="s">
        <v>116</v>
      </c>
      <c r="E106" s="175" t="n">
        <v>3</v>
      </c>
      <c r="F106" s="175"/>
      <c r="G106" s="176" t="n">
        <f aca="false">E106*F106</f>
        <v>0</v>
      </c>
      <c r="M106" s="170" t="n">
        <v>2</v>
      </c>
      <c r="Y106" s="146" t="n">
        <v>12</v>
      </c>
      <c r="Z106" s="146" t="n">
        <v>1</v>
      </c>
      <c r="AA106" s="146" t="n">
        <v>212</v>
      </c>
      <c r="AX106" s="146" t="n">
        <v>2</v>
      </c>
      <c r="AY106" s="146" t="n">
        <f aca="false">IF(AX106=1,G106,0)</f>
        <v>0</v>
      </c>
      <c r="AZ106" s="146" t="n">
        <f aca="false">IF(AX106=2,G106,0)</f>
        <v>0</v>
      </c>
      <c r="BA106" s="146" t="n">
        <f aca="false">IF(AX106=3,G106,0)</f>
        <v>0</v>
      </c>
      <c r="BB106" s="146" t="n">
        <f aca="false">IF(AX106=4,G106,0)</f>
        <v>0</v>
      </c>
      <c r="BC106" s="146" t="n">
        <f aca="false">IF(AX106=5,G106,0)</f>
        <v>0</v>
      </c>
      <c r="BY106" s="177" t="n">
        <v>12</v>
      </c>
      <c r="BZ106" s="177" t="n">
        <v>1</v>
      </c>
      <c r="CX106" s="146" t="n">
        <v>0.0134</v>
      </c>
    </row>
    <row r="107" customFormat="false" ht="14.65" hidden="false" customHeight="false" outlineLevel="0" collapsed="false">
      <c r="A107" s="171" t="n">
        <v>96</v>
      </c>
      <c r="B107" s="172" t="s">
        <v>286</v>
      </c>
      <c r="C107" s="173" t="s">
        <v>287</v>
      </c>
      <c r="D107" s="174" t="s">
        <v>116</v>
      </c>
      <c r="E107" s="175" t="n">
        <v>7</v>
      </c>
      <c r="F107" s="175"/>
      <c r="G107" s="176" t="n">
        <f aca="false">E107*F107</f>
        <v>0</v>
      </c>
      <c r="M107" s="170" t="n">
        <v>2</v>
      </c>
      <c r="Y107" s="146" t="n">
        <v>12</v>
      </c>
      <c r="Z107" s="146" t="n">
        <v>1</v>
      </c>
      <c r="AA107" s="146" t="n">
        <v>213</v>
      </c>
      <c r="AX107" s="146" t="n">
        <v>2</v>
      </c>
      <c r="AY107" s="146" t="n">
        <f aca="false">IF(AX107=1,G107,0)</f>
        <v>0</v>
      </c>
      <c r="AZ107" s="146" t="n">
        <f aca="false">IF(AX107=2,G107,0)</f>
        <v>0</v>
      </c>
      <c r="BA107" s="146" t="n">
        <f aca="false">IF(AX107=3,G107,0)</f>
        <v>0</v>
      </c>
      <c r="BB107" s="146" t="n">
        <f aca="false">IF(AX107=4,G107,0)</f>
        <v>0</v>
      </c>
      <c r="BC107" s="146" t="n">
        <f aca="false">IF(AX107=5,G107,0)</f>
        <v>0</v>
      </c>
      <c r="BY107" s="177" t="n">
        <v>12</v>
      </c>
      <c r="BZ107" s="177" t="n">
        <v>1</v>
      </c>
      <c r="CX107" s="146" t="n">
        <v>0.0134</v>
      </c>
    </row>
    <row r="108" customFormat="false" ht="14.65" hidden="false" customHeight="false" outlineLevel="0" collapsed="false">
      <c r="A108" s="171" t="n">
        <v>97</v>
      </c>
      <c r="B108" s="172" t="s">
        <v>288</v>
      </c>
      <c r="C108" s="173" t="s">
        <v>289</v>
      </c>
      <c r="D108" s="174" t="s">
        <v>146</v>
      </c>
      <c r="E108" s="175" t="n">
        <v>0.62053</v>
      </c>
      <c r="F108" s="175"/>
      <c r="G108" s="176" t="n">
        <f aca="false">E108*F108</f>
        <v>0</v>
      </c>
      <c r="M108" s="170" t="n">
        <v>2</v>
      </c>
      <c r="Y108" s="146" t="n">
        <v>7</v>
      </c>
      <c r="Z108" s="146" t="n">
        <v>1001</v>
      </c>
      <c r="AA108" s="146" t="n">
        <v>5</v>
      </c>
      <c r="AX108" s="146" t="n">
        <v>2</v>
      </c>
      <c r="AY108" s="146" t="n">
        <f aca="false">IF(AX108=1,G108,0)</f>
        <v>0</v>
      </c>
      <c r="AZ108" s="146" t="n">
        <f aca="false">IF(AX108=2,G108,0)</f>
        <v>0</v>
      </c>
      <c r="BA108" s="146" t="n">
        <f aca="false">IF(AX108=3,G108,0)</f>
        <v>0</v>
      </c>
      <c r="BB108" s="146" t="n">
        <f aca="false">IF(AX108=4,G108,0)</f>
        <v>0</v>
      </c>
      <c r="BC108" s="146" t="n">
        <f aca="false">IF(AX108=5,G108,0)</f>
        <v>0</v>
      </c>
      <c r="BY108" s="177" t="n">
        <v>7</v>
      </c>
      <c r="BZ108" s="177" t="n">
        <v>1001</v>
      </c>
      <c r="CX108" s="146" t="n">
        <v>0</v>
      </c>
    </row>
    <row r="109" customFormat="false" ht="12.75" hidden="false" customHeight="false" outlineLevel="0" collapsed="false">
      <c r="A109" s="178"/>
      <c r="B109" s="179" t="s">
        <v>147</v>
      </c>
      <c r="C109" s="180" t="str">
        <f aca="false">CONCATENATE(B75," ",C75)</f>
        <v>725 Zařizovací předměty</v>
      </c>
      <c r="D109" s="181"/>
      <c r="E109" s="182"/>
      <c r="F109" s="183"/>
      <c r="G109" s="184" t="n">
        <f aca="false">SUM(G76:G108)</f>
        <v>0</v>
      </c>
      <c r="M109" s="170" t="n">
        <v>4</v>
      </c>
      <c r="AY109" s="185" t="n">
        <f aca="false">SUM(AY75:AY108)</f>
        <v>0</v>
      </c>
      <c r="AZ109" s="185" t="n">
        <f aca="false">SUM(AZ75:AZ108)</f>
        <v>0</v>
      </c>
      <c r="BA109" s="185" t="n">
        <f aca="false">SUM(BA75:BA108)</f>
        <v>0</v>
      </c>
      <c r="BB109" s="185" t="n">
        <f aca="false">SUM(BB75:BB108)</f>
        <v>0</v>
      </c>
      <c r="BC109" s="185" t="n">
        <f aca="false">SUM(BC75:BC108)</f>
        <v>0</v>
      </c>
    </row>
    <row r="110" customFormat="false" ht="12.75" hidden="false" customHeight="false" outlineLevel="0" collapsed="false">
      <c r="A110" s="164" t="s">
        <v>87</v>
      </c>
      <c r="B110" s="165" t="s">
        <v>290</v>
      </c>
      <c r="C110" s="166" t="s">
        <v>291</v>
      </c>
      <c r="D110" s="167"/>
      <c r="E110" s="168"/>
      <c r="F110" s="168"/>
      <c r="G110" s="169"/>
      <c r="M110" s="170" t="n">
        <v>1</v>
      </c>
    </row>
    <row r="111" customFormat="false" ht="14.65" hidden="false" customHeight="false" outlineLevel="0" collapsed="false">
      <c r="A111" s="171" t="n">
        <v>98</v>
      </c>
      <c r="B111" s="172" t="s">
        <v>292</v>
      </c>
      <c r="C111" s="173" t="s">
        <v>293</v>
      </c>
      <c r="D111" s="174" t="s">
        <v>146</v>
      </c>
      <c r="E111" s="175" t="n">
        <v>2.06</v>
      </c>
      <c r="F111" s="175"/>
      <c r="G111" s="176" t="n">
        <f aca="false">E111*F111</f>
        <v>0</v>
      </c>
      <c r="M111" s="170" t="n">
        <v>2</v>
      </c>
      <c r="Y111" s="146" t="n">
        <v>12</v>
      </c>
      <c r="Z111" s="146" t="n">
        <v>0</v>
      </c>
      <c r="AA111" s="146" t="n">
        <v>32</v>
      </c>
      <c r="AX111" s="146" t="n">
        <v>1</v>
      </c>
      <c r="AY111" s="146" t="n">
        <f aca="false">IF(AX111=1,G111,0)</f>
        <v>0</v>
      </c>
      <c r="AZ111" s="146" t="n">
        <f aca="false">IF(AX111=2,G111,0)</f>
        <v>0</v>
      </c>
      <c r="BA111" s="146" t="n">
        <f aca="false">IF(AX111=3,G111,0)</f>
        <v>0</v>
      </c>
      <c r="BB111" s="146" t="n">
        <f aca="false">IF(AX111=4,G111,0)</f>
        <v>0</v>
      </c>
      <c r="BC111" s="146" t="n">
        <f aca="false">IF(AX111=5,G111,0)</f>
        <v>0</v>
      </c>
      <c r="BY111" s="177" t="n">
        <v>12</v>
      </c>
      <c r="BZ111" s="177" t="n">
        <v>0</v>
      </c>
      <c r="CX111" s="146" t="n">
        <v>0</v>
      </c>
    </row>
    <row r="112" customFormat="false" ht="20.85" hidden="false" customHeight="false" outlineLevel="0" collapsed="false">
      <c r="A112" s="171" t="n">
        <v>99</v>
      </c>
      <c r="B112" s="172" t="s">
        <v>294</v>
      </c>
      <c r="C112" s="173" t="s">
        <v>295</v>
      </c>
      <c r="D112" s="174" t="s">
        <v>146</v>
      </c>
      <c r="E112" s="175" t="n">
        <v>2.06089</v>
      </c>
      <c r="F112" s="175"/>
      <c r="G112" s="176" t="n">
        <f aca="false">E112*F112</f>
        <v>0</v>
      </c>
      <c r="M112" s="170" t="n">
        <v>2</v>
      </c>
      <c r="Y112" s="146" t="n">
        <v>8</v>
      </c>
      <c r="Z112" s="146" t="n">
        <v>0</v>
      </c>
      <c r="AA112" s="146" t="n">
        <v>3</v>
      </c>
      <c r="AX112" s="146" t="n">
        <v>1</v>
      </c>
      <c r="AY112" s="146" t="n">
        <f aca="false">IF(AX112=1,G112,0)</f>
        <v>0</v>
      </c>
      <c r="AZ112" s="146" t="n">
        <f aca="false">IF(AX112=2,G112,0)</f>
        <v>0</v>
      </c>
      <c r="BA112" s="146" t="n">
        <f aca="false">IF(AX112=3,G112,0)</f>
        <v>0</v>
      </c>
      <c r="BB112" s="146" t="n">
        <f aca="false">IF(AX112=4,G112,0)</f>
        <v>0</v>
      </c>
      <c r="BC112" s="146" t="n">
        <f aca="false">IF(AX112=5,G112,0)</f>
        <v>0</v>
      </c>
      <c r="BY112" s="177" t="n">
        <v>8</v>
      </c>
      <c r="BZ112" s="177" t="n">
        <v>0</v>
      </c>
      <c r="CX112" s="146" t="n">
        <v>0</v>
      </c>
    </row>
    <row r="113" customFormat="false" ht="14.65" hidden="false" customHeight="false" outlineLevel="0" collapsed="false">
      <c r="A113" s="171" t="n">
        <v>100</v>
      </c>
      <c r="B113" s="172" t="s">
        <v>296</v>
      </c>
      <c r="C113" s="173" t="s">
        <v>297</v>
      </c>
      <c r="D113" s="174" t="s">
        <v>146</v>
      </c>
      <c r="E113" s="175" t="n">
        <v>24.73068</v>
      </c>
      <c r="F113" s="175"/>
      <c r="G113" s="176" t="n">
        <f aca="false">E113*F113</f>
        <v>0</v>
      </c>
      <c r="M113" s="170" t="n">
        <v>2</v>
      </c>
      <c r="Y113" s="146" t="n">
        <v>8</v>
      </c>
      <c r="Z113" s="146" t="n">
        <v>0</v>
      </c>
      <c r="AA113" s="146" t="n">
        <v>3</v>
      </c>
      <c r="AX113" s="146" t="n">
        <v>1</v>
      </c>
      <c r="AY113" s="146" t="n">
        <f aca="false">IF(AX113=1,G113,0)</f>
        <v>0</v>
      </c>
      <c r="AZ113" s="146" t="n">
        <f aca="false">IF(AX113=2,G113,0)</f>
        <v>0</v>
      </c>
      <c r="BA113" s="146" t="n">
        <f aca="false">IF(AX113=3,G113,0)</f>
        <v>0</v>
      </c>
      <c r="BB113" s="146" t="n">
        <f aca="false">IF(AX113=4,G113,0)</f>
        <v>0</v>
      </c>
      <c r="BC113" s="146" t="n">
        <f aca="false">IF(AX113=5,G113,0)</f>
        <v>0</v>
      </c>
      <c r="BY113" s="177" t="n">
        <v>8</v>
      </c>
      <c r="BZ113" s="177" t="n">
        <v>0</v>
      </c>
      <c r="CX113" s="146" t="n">
        <v>0</v>
      </c>
    </row>
    <row r="114" customFormat="false" ht="14.65" hidden="false" customHeight="false" outlineLevel="0" collapsed="false">
      <c r="A114" s="171" t="n">
        <v>101</v>
      </c>
      <c r="B114" s="172" t="s">
        <v>298</v>
      </c>
      <c r="C114" s="173" t="s">
        <v>299</v>
      </c>
      <c r="D114" s="174" t="s">
        <v>146</v>
      </c>
      <c r="E114" s="175" t="n">
        <v>2.06089</v>
      </c>
      <c r="F114" s="175"/>
      <c r="G114" s="176" t="n">
        <f aca="false">E114*F114</f>
        <v>0</v>
      </c>
      <c r="M114" s="170" t="n">
        <v>2</v>
      </c>
      <c r="Y114" s="146" t="n">
        <v>8</v>
      </c>
      <c r="Z114" s="146" t="n">
        <v>0</v>
      </c>
      <c r="AA114" s="146" t="n">
        <v>3</v>
      </c>
      <c r="AX114" s="146" t="n">
        <v>1</v>
      </c>
      <c r="AY114" s="146" t="n">
        <f aca="false">IF(AX114=1,G114,0)</f>
        <v>0</v>
      </c>
      <c r="AZ114" s="146" t="n">
        <f aca="false">IF(AX114=2,G114,0)</f>
        <v>0</v>
      </c>
      <c r="BA114" s="146" t="n">
        <f aca="false">IF(AX114=3,G114,0)</f>
        <v>0</v>
      </c>
      <c r="BB114" s="146" t="n">
        <f aca="false">IF(AX114=4,G114,0)</f>
        <v>0</v>
      </c>
      <c r="BC114" s="146" t="n">
        <f aca="false">IF(AX114=5,G114,0)</f>
        <v>0</v>
      </c>
      <c r="BY114" s="177" t="n">
        <v>8</v>
      </c>
      <c r="BZ114" s="177" t="n">
        <v>0</v>
      </c>
      <c r="CX114" s="146" t="n">
        <v>0</v>
      </c>
    </row>
    <row r="115" customFormat="false" ht="14.65" hidden="false" customHeight="false" outlineLevel="0" collapsed="false">
      <c r="A115" s="171" t="n">
        <v>102</v>
      </c>
      <c r="B115" s="172" t="s">
        <v>300</v>
      </c>
      <c r="C115" s="173" t="s">
        <v>301</v>
      </c>
      <c r="D115" s="174" t="s">
        <v>146</v>
      </c>
      <c r="E115" s="175" t="n">
        <v>41.2178</v>
      </c>
      <c r="F115" s="175"/>
      <c r="G115" s="176" t="n">
        <f aca="false">E115*F115</f>
        <v>0</v>
      </c>
      <c r="M115" s="170" t="n">
        <v>2</v>
      </c>
      <c r="Y115" s="146" t="n">
        <v>8</v>
      </c>
      <c r="Z115" s="146" t="n">
        <v>0</v>
      </c>
      <c r="AA115" s="146" t="n">
        <v>3</v>
      </c>
      <c r="AX115" s="146" t="n">
        <v>1</v>
      </c>
      <c r="AY115" s="146" t="n">
        <f aca="false">IF(AX115=1,G115,0)</f>
        <v>0</v>
      </c>
      <c r="AZ115" s="146" t="n">
        <f aca="false">IF(AX115=2,G115,0)</f>
        <v>0</v>
      </c>
      <c r="BA115" s="146" t="n">
        <f aca="false">IF(AX115=3,G115,0)</f>
        <v>0</v>
      </c>
      <c r="BB115" s="146" t="n">
        <f aca="false">IF(AX115=4,G115,0)</f>
        <v>0</v>
      </c>
      <c r="BC115" s="146" t="n">
        <f aca="false">IF(AX115=5,G115,0)</f>
        <v>0</v>
      </c>
      <c r="BY115" s="177" t="n">
        <v>8</v>
      </c>
      <c r="BZ115" s="177" t="n">
        <v>0</v>
      </c>
      <c r="CX115" s="146" t="n">
        <v>0</v>
      </c>
    </row>
    <row r="116" customFormat="false" ht="12.75" hidden="false" customHeight="false" outlineLevel="0" collapsed="false">
      <c r="A116" s="178"/>
      <c r="B116" s="179" t="s">
        <v>147</v>
      </c>
      <c r="C116" s="180" t="str">
        <f aca="false">CONCATENATE(B110," ",C110)</f>
        <v>D96 Přesuny suti a vybouraných hmot</v>
      </c>
      <c r="D116" s="181"/>
      <c r="E116" s="182"/>
      <c r="F116" s="183"/>
      <c r="G116" s="184" t="n">
        <f aca="false">SUM(G111:G115)</f>
        <v>0</v>
      </c>
      <c r="M116" s="170" t="n">
        <v>4</v>
      </c>
      <c r="AY116" s="185" t="n">
        <f aca="false">SUM(AY110:AY115)</f>
        <v>0</v>
      </c>
      <c r="AZ116" s="185" t="n">
        <f aca="false">SUM(AZ110:AZ115)</f>
        <v>0</v>
      </c>
      <c r="BA116" s="185" t="n">
        <f aca="false">SUM(BA110:BA115)</f>
        <v>0</v>
      </c>
      <c r="BB116" s="185" t="n">
        <f aca="false">SUM(BB110:BB115)</f>
        <v>0</v>
      </c>
      <c r="BC116" s="185" t="n">
        <f aca="false">SUM(BC110:BC115)</f>
        <v>0</v>
      </c>
    </row>
    <row r="117" s="146" customFormat="true" ht="12.75" hidden="false" customHeight="false" outlineLevel="0" collapsed="false"/>
    <row r="118" s="146" customFormat="true" ht="12.75" hidden="false" customHeight="false" outlineLevel="0" collapsed="false"/>
    <row r="119" s="146" customFormat="true" ht="12.75" hidden="false" customHeight="false" outlineLevel="0" collapsed="false"/>
    <row r="120" s="146" customFormat="true" ht="12.75" hidden="false" customHeight="false" outlineLevel="0" collapsed="false"/>
    <row r="121" s="146" customFormat="true" ht="12.75" hidden="false" customHeight="false" outlineLevel="0" collapsed="false"/>
    <row r="122" s="146" customFormat="true" ht="12.75" hidden="false" customHeight="false" outlineLevel="0" collapsed="false"/>
    <row r="123" s="146" customFormat="true" ht="12.75" hidden="false" customHeight="false" outlineLevel="0" collapsed="false"/>
    <row r="124" s="146" customFormat="true" ht="12.75" hidden="false" customHeight="false" outlineLevel="0" collapsed="false"/>
    <row r="125" s="146" customFormat="true" ht="12.75" hidden="false" customHeight="false" outlineLevel="0" collapsed="false"/>
    <row r="126" s="146" customFormat="true" ht="12.75" hidden="false" customHeight="false" outlineLevel="0" collapsed="false"/>
    <row r="127" s="146" customFormat="true" ht="12.75" hidden="false" customHeight="false" outlineLevel="0" collapsed="false"/>
    <row r="128" s="146" customFormat="true" ht="12.75" hidden="false" customHeight="false" outlineLevel="0" collapsed="false"/>
    <row r="129" s="146" customFormat="true" ht="12.75" hidden="false" customHeight="false" outlineLevel="0" collapsed="false"/>
    <row r="130" s="146" customFormat="true" ht="12.75" hidden="false" customHeight="false" outlineLevel="0" collapsed="false"/>
    <row r="131" s="146" customFormat="true" ht="12.75" hidden="false" customHeight="false" outlineLevel="0" collapsed="false"/>
    <row r="132" s="146" customFormat="true" ht="12.75" hidden="false" customHeight="false" outlineLevel="0" collapsed="false"/>
    <row r="133" s="146" customFormat="true" ht="12.75" hidden="false" customHeight="false" outlineLevel="0" collapsed="false"/>
    <row r="134" s="146" customFormat="true" ht="12.75" hidden="false" customHeight="false" outlineLevel="0" collapsed="false"/>
    <row r="135" s="146" customFormat="true" ht="12.75" hidden="false" customHeight="false" outlineLevel="0" collapsed="false"/>
    <row r="136" s="146" customFormat="true" ht="12.75" hidden="false" customHeight="false" outlineLevel="0" collapsed="false"/>
    <row r="137" s="146" customFormat="true" ht="12.75" hidden="false" customHeight="false" outlineLevel="0" collapsed="false"/>
    <row r="138" s="146" customFormat="true" ht="12.75" hidden="false" customHeight="false" outlineLevel="0" collapsed="false"/>
    <row r="139" s="146" customFormat="true" ht="12.75" hidden="false" customHeight="false" outlineLevel="0" collapsed="false"/>
    <row r="140" customFormat="false" ht="12.75" hidden="false" customHeight="false" outlineLevel="0" collapsed="false">
      <c r="A140" s="186"/>
      <c r="B140" s="186"/>
      <c r="C140" s="186"/>
      <c r="D140" s="186"/>
      <c r="E140" s="186"/>
      <c r="F140" s="186"/>
      <c r="G140" s="186"/>
    </row>
    <row r="141" customFormat="false" ht="12.75" hidden="false" customHeight="false" outlineLevel="0" collapsed="false">
      <c r="A141" s="186"/>
      <c r="B141" s="186"/>
      <c r="C141" s="186"/>
      <c r="D141" s="186"/>
      <c r="E141" s="186"/>
      <c r="F141" s="186"/>
      <c r="G141" s="186"/>
    </row>
    <row r="142" customFormat="false" ht="12.75" hidden="false" customHeight="false" outlineLevel="0" collapsed="false">
      <c r="A142" s="186"/>
      <c r="B142" s="186"/>
      <c r="C142" s="186"/>
      <c r="D142" s="186"/>
      <c r="E142" s="186"/>
      <c r="F142" s="186"/>
      <c r="G142" s="186"/>
    </row>
    <row r="143" customFormat="false" ht="12.75" hidden="false" customHeight="false" outlineLevel="0" collapsed="false">
      <c r="A143" s="186"/>
      <c r="B143" s="186"/>
      <c r="C143" s="186"/>
      <c r="D143" s="186"/>
      <c r="E143" s="186"/>
      <c r="F143" s="186"/>
      <c r="G143" s="186"/>
    </row>
    <row r="144" s="146" customFormat="true" ht="12.75" hidden="false" customHeight="false" outlineLevel="0" collapsed="false"/>
    <row r="145" s="146" customFormat="true" ht="12.75" hidden="false" customHeight="false" outlineLevel="0" collapsed="false"/>
    <row r="146" s="146" customFormat="true" ht="12.75" hidden="false" customHeight="false" outlineLevel="0" collapsed="false"/>
    <row r="147" s="146" customFormat="true" ht="12.75" hidden="false" customHeight="false" outlineLevel="0" collapsed="false"/>
    <row r="148" s="146" customFormat="true" ht="12.75" hidden="false" customHeight="false" outlineLevel="0" collapsed="false"/>
    <row r="149" s="146" customFormat="true" ht="12.75" hidden="false" customHeight="false" outlineLevel="0" collapsed="false"/>
    <row r="150" s="146" customFormat="true" ht="12.75" hidden="false" customHeight="false" outlineLevel="0" collapsed="false"/>
    <row r="151" s="146" customFormat="true" ht="12.75" hidden="false" customHeight="false" outlineLevel="0" collapsed="false"/>
    <row r="152" s="146" customFormat="true" ht="12.75" hidden="false" customHeight="false" outlineLevel="0" collapsed="false"/>
    <row r="153" s="146" customFormat="true" ht="12.75" hidden="false" customHeight="false" outlineLevel="0" collapsed="false"/>
    <row r="154" s="146" customFormat="true" ht="12.75" hidden="false" customHeight="false" outlineLevel="0" collapsed="false"/>
    <row r="155" s="146" customFormat="true" ht="12.75" hidden="false" customHeight="false" outlineLevel="0" collapsed="false"/>
    <row r="156" s="146" customFormat="true" ht="12.75" hidden="false" customHeight="false" outlineLevel="0" collapsed="false"/>
    <row r="157" s="146" customFormat="true" ht="12.75" hidden="false" customHeight="false" outlineLevel="0" collapsed="false"/>
    <row r="158" s="146" customFormat="true" ht="12.75" hidden="false" customHeight="false" outlineLevel="0" collapsed="false"/>
    <row r="159" s="146" customFormat="true" ht="12.75" hidden="false" customHeight="false" outlineLevel="0" collapsed="false"/>
    <row r="160" s="146" customFormat="true" ht="12.75" hidden="false" customHeight="false" outlineLevel="0" collapsed="false"/>
    <row r="161" s="146" customFormat="true" ht="12.75" hidden="false" customHeight="false" outlineLevel="0" collapsed="false"/>
    <row r="162" s="146" customFormat="true" ht="12.75" hidden="false" customHeight="false" outlineLevel="0" collapsed="false"/>
    <row r="163" s="146" customFormat="true" ht="12.75" hidden="false" customHeight="false" outlineLevel="0" collapsed="false"/>
    <row r="164" s="146" customFormat="true" ht="12.75" hidden="false" customHeight="false" outlineLevel="0" collapsed="false"/>
    <row r="165" s="146" customFormat="true" ht="12.75" hidden="false" customHeight="false" outlineLevel="0" collapsed="false"/>
    <row r="166" s="146" customFormat="true" ht="12.75" hidden="false" customHeight="false" outlineLevel="0" collapsed="false"/>
    <row r="167" s="146" customFormat="true" ht="12.75" hidden="false" customHeight="false" outlineLevel="0" collapsed="false"/>
    <row r="168" s="146" customFormat="true" ht="12.75" hidden="false" customHeight="false" outlineLevel="0" collapsed="false"/>
    <row r="169" s="146" customFormat="true" ht="12.75" hidden="false" customHeight="false" outlineLevel="0" collapsed="false"/>
    <row r="170" s="146" customFormat="true" ht="12.75" hidden="false" customHeight="false" outlineLevel="0" collapsed="false"/>
    <row r="171" s="146" customFormat="true" ht="12.75" hidden="false" customHeight="false" outlineLevel="0" collapsed="false"/>
    <row r="172" s="146" customFormat="true" ht="12.75" hidden="false" customHeight="false" outlineLevel="0" collapsed="false"/>
    <row r="173" s="146" customFormat="true" ht="12.75" hidden="false" customHeight="false" outlineLevel="0" collapsed="false"/>
    <row r="174" s="146" customFormat="true" ht="12.75" hidden="false" customHeight="false" outlineLevel="0" collapsed="false"/>
    <row r="175" customFormat="false" ht="12.75" hidden="false" customHeight="false" outlineLevel="0" collapsed="false">
      <c r="A175" s="187"/>
      <c r="B175" s="187"/>
    </row>
    <row r="176" customFormat="false" ht="12.75" hidden="false" customHeight="false" outlineLevel="0" collapsed="false">
      <c r="A176" s="186"/>
      <c r="B176" s="186"/>
      <c r="C176" s="188"/>
      <c r="D176" s="188"/>
      <c r="E176" s="189"/>
      <c r="F176" s="188"/>
      <c r="G176" s="190"/>
    </row>
    <row r="177" customFormat="false" ht="12.75" hidden="false" customHeight="false" outlineLevel="0" collapsed="false">
      <c r="A177" s="191"/>
      <c r="B177" s="191"/>
      <c r="C177" s="186"/>
      <c r="D177" s="186"/>
      <c r="E177" s="192"/>
      <c r="F177" s="186"/>
      <c r="G177" s="186"/>
    </row>
    <row r="178" customFormat="false" ht="12.75" hidden="false" customHeight="false" outlineLevel="0" collapsed="false">
      <c r="A178" s="186"/>
      <c r="B178" s="186"/>
      <c r="C178" s="186"/>
      <c r="D178" s="186"/>
      <c r="E178" s="192"/>
      <c r="F178" s="186"/>
      <c r="G178" s="186"/>
    </row>
    <row r="179" customFormat="false" ht="12.75" hidden="false" customHeight="false" outlineLevel="0" collapsed="false">
      <c r="A179" s="186"/>
      <c r="B179" s="186"/>
      <c r="C179" s="186"/>
      <c r="D179" s="186"/>
      <c r="E179" s="192"/>
      <c r="F179" s="186"/>
      <c r="G179" s="186"/>
    </row>
    <row r="180" customFormat="false" ht="12.75" hidden="false" customHeight="false" outlineLevel="0" collapsed="false">
      <c r="A180" s="186"/>
      <c r="B180" s="186"/>
      <c r="C180" s="186"/>
      <c r="D180" s="186"/>
      <c r="E180" s="192"/>
      <c r="F180" s="186"/>
      <c r="G180" s="186"/>
    </row>
    <row r="181" customFormat="false" ht="12.75" hidden="false" customHeight="false" outlineLevel="0" collapsed="false">
      <c r="A181" s="186"/>
      <c r="B181" s="186"/>
      <c r="C181" s="186"/>
      <c r="D181" s="186"/>
      <c r="E181" s="192"/>
      <c r="F181" s="186"/>
      <c r="G181" s="186"/>
    </row>
    <row r="182" customFormat="false" ht="12.75" hidden="false" customHeight="false" outlineLevel="0" collapsed="false">
      <c r="A182" s="186"/>
      <c r="B182" s="186"/>
      <c r="C182" s="186"/>
      <c r="D182" s="186"/>
      <c r="E182" s="192"/>
      <c r="F182" s="186"/>
      <c r="G182" s="186"/>
    </row>
    <row r="183" customFormat="false" ht="12.75" hidden="false" customHeight="false" outlineLevel="0" collapsed="false">
      <c r="A183" s="186"/>
      <c r="B183" s="186"/>
      <c r="C183" s="186"/>
      <c r="D183" s="186"/>
      <c r="E183" s="192"/>
      <c r="F183" s="186"/>
      <c r="G183" s="186"/>
    </row>
    <row r="184" customFormat="false" ht="12.75" hidden="false" customHeight="false" outlineLevel="0" collapsed="false">
      <c r="A184" s="186"/>
      <c r="B184" s="186"/>
      <c r="C184" s="186"/>
      <c r="D184" s="186"/>
      <c r="E184" s="192"/>
      <c r="F184" s="186"/>
      <c r="G184" s="186"/>
    </row>
    <row r="185" customFormat="false" ht="12.75" hidden="false" customHeight="false" outlineLevel="0" collapsed="false">
      <c r="A185" s="186"/>
      <c r="B185" s="186"/>
      <c r="C185" s="186"/>
      <c r="D185" s="186"/>
      <c r="E185" s="192"/>
      <c r="F185" s="186"/>
      <c r="G185" s="186"/>
    </row>
    <row r="186" customFormat="false" ht="12.75" hidden="false" customHeight="false" outlineLevel="0" collapsed="false">
      <c r="A186" s="186"/>
      <c r="B186" s="186"/>
      <c r="C186" s="186"/>
      <c r="D186" s="186"/>
      <c r="E186" s="192"/>
      <c r="F186" s="186"/>
      <c r="G186" s="186"/>
    </row>
    <row r="187" customFormat="false" ht="12.75" hidden="false" customHeight="false" outlineLevel="0" collapsed="false">
      <c r="A187" s="186"/>
      <c r="B187" s="186"/>
      <c r="C187" s="186"/>
      <c r="D187" s="186"/>
      <c r="E187" s="192"/>
      <c r="F187" s="186"/>
      <c r="G187" s="186"/>
    </row>
    <row r="188" customFormat="false" ht="12.75" hidden="false" customHeight="false" outlineLevel="0" collapsed="false">
      <c r="A188" s="186"/>
      <c r="B188" s="186"/>
      <c r="C188" s="186"/>
      <c r="D188" s="186"/>
      <c r="E188" s="192"/>
      <c r="F188" s="186"/>
      <c r="G188" s="186"/>
    </row>
    <row r="189" customFormat="false" ht="12.75" hidden="false" customHeight="false" outlineLevel="0" collapsed="false">
      <c r="A189" s="186"/>
      <c r="B189" s="186"/>
      <c r="C189" s="186"/>
      <c r="D189" s="186"/>
      <c r="E189" s="192"/>
      <c r="F189" s="186"/>
      <c r="G189" s="186"/>
    </row>
  </sheetData>
  <mergeCells count="4">
    <mergeCell ref="A1:G1"/>
    <mergeCell ref="A3:B3"/>
    <mergeCell ref="A4:B4"/>
    <mergeCell ref="E4:G4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2020-02-19T19:46:32Z</dcterms:created>
  <dc:creator>work</dc:creator>
  <dc:description/>
  <dc:language>cs-CZ</dc:language>
  <cp:lastModifiedBy/>
  <dcterms:modified xsi:type="dcterms:W3CDTF">2021-03-19T22:30:45Z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